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<sst xmlns="http://schemas.openxmlformats.org/spreadsheetml/2006/main" count="251" uniqueCount="82">
  <si>
    <t xml:space="preserve">ул. Ананинская д.9 </t>
  </si>
  <si>
    <t>ремонт крыши</t>
  </si>
  <si>
    <t>ремонт системы водоснабжения</t>
  </si>
  <si>
    <t>ул. Газовиков д.1</t>
  </si>
  <si>
    <t>ремонт фасадов</t>
  </si>
  <si>
    <t>ремонт системы отопления</t>
  </si>
  <si>
    <t>ул. Газовиков д.16</t>
  </si>
  <si>
    <t>ремонт фасада</t>
  </si>
  <si>
    <t>ул. Газовиков д.7</t>
  </si>
  <si>
    <t>ремонт подвала</t>
  </si>
  <si>
    <t>ул. Газовиков д.19</t>
  </si>
  <si>
    <t>ул. Газовиков д.20</t>
  </si>
  <si>
    <t>ремонт  фасада</t>
  </si>
  <si>
    <t>ул. Газовиков д.24</t>
  </si>
  <si>
    <t>ул. Газовиков д.3</t>
  </si>
  <si>
    <t>ул. Газовиков д.4а</t>
  </si>
  <si>
    <t>ул. Газовиков д.5</t>
  </si>
  <si>
    <t>ул. К. Либкнехта 21 а</t>
  </si>
  <si>
    <t>ул. Комсомольская д.18</t>
  </si>
  <si>
    <t>ул. Комсомольская д.22</t>
  </si>
  <si>
    <t>ул. Комсомольская д. 23</t>
  </si>
  <si>
    <t>ул. Комсомольская д.24</t>
  </si>
  <si>
    <t>ул. Комсомольская д.26</t>
  </si>
  <si>
    <t>ул. Лесная д.17</t>
  </si>
  <si>
    <t>ул. Лесная д.23</t>
  </si>
  <si>
    <t>ул. Лесная д.25</t>
  </si>
  <si>
    <t>ул. Молодежная д.1а</t>
  </si>
  <si>
    <t>ул. Окружная д.7</t>
  </si>
  <si>
    <t>ул. Окружная д.11</t>
  </si>
  <si>
    <t>ул. Окружная д.15</t>
  </si>
  <si>
    <t>ул. Окружная д.17</t>
  </si>
  <si>
    <t>ул. Окружная д.19</t>
  </si>
  <si>
    <t>ул. Окружная д.21</t>
  </si>
  <si>
    <t>ул. Окружная д.25</t>
  </si>
  <si>
    <t>ул. Окружная д.33а</t>
  </si>
  <si>
    <t>ул. Окружная д.35</t>
  </si>
  <si>
    <t>ул. Окружная д.37</t>
  </si>
  <si>
    <t>ул. Самкова д.28</t>
  </si>
  <si>
    <t>ул. Угличская д.72</t>
  </si>
  <si>
    <t>ул. Угличская д.76</t>
  </si>
  <si>
    <t>ул. Угличская д.80</t>
  </si>
  <si>
    <t>ремонт  подвала</t>
  </si>
  <si>
    <t>ремонт системы электроснабжения</t>
  </si>
  <si>
    <t>ул. Успенская д.20</t>
  </si>
  <si>
    <t>ул. Успенская д.27</t>
  </si>
  <si>
    <t>ремонт системы водоотведения</t>
  </si>
  <si>
    <t>ул. Энергетиков д.18</t>
  </si>
  <si>
    <t>Итого</t>
  </si>
  <si>
    <t>Ремонт системы водоснабжения</t>
  </si>
  <si>
    <t>Ремонт системы водоотведение</t>
  </si>
  <si>
    <t>Ремонт крыши</t>
  </si>
  <si>
    <t>Ремонт системы отопления</t>
  </si>
  <si>
    <t>Ремонт  фасадов</t>
  </si>
  <si>
    <t>Ремонт подвала</t>
  </si>
  <si>
    <t>Ремонт системы электроснабжения</t>
  </si>
  <si>
    <t>Всего</t>
  </si>
  <si>
    <t>Сетевой график  капитального ремонта многоквартирных домов на 2009 год</t>
  </si>
  <si>
    <t>Подрядчик</t>
  </si>
  <si>
    <t>№ п/п</t>
  </si>
  <si>
    <t>Наименование вида работ</t>
  </si>
  <si>
    <t>Сумма</t>
  </si>
  <si>
    <t>% выполнения</t>
  </si>
  <si>
    <t>ООО "Энергия"</t>
  </si>
  <si>
    <t>ООО "Факел"</t>
  </si>
  <si>
    <t>ООО "ВЭМП"</t>
  </si>
  <si>
    <t>ООО "Энергостроймонтаж"</t>
  </si>
  <si>
    <t>ООО "МСУ"</t>
  </si>
  <si>
    <t>Технадзор</t>
  </si>
  <si>
    <t>Технадзор с НДС</t>
  </si>
  <si>
    <t>Сметы</t>
  </si>
  <si>
    <t>Сметы с НДС</t>
  </si>
  <si>
    <t>Сумма по акту</t>
  </si>
  <si>
    <t>ООО " СК Дита"</t>
  </si>
  <si>
    <t>ООО "Юника"</t>
  </si>
  <si>
    <t xml:space="preserve">ул. Комсомольская  д.7 </t>
  </si>
  <si>
    <t>ремонт сетей водоснабжения</t>
  </si>
  <si>
    <t>ремонт и утепление фасадов</t>
  </si>
  <si>
    <t>ул. Комсомольская  д. 31</t>
  </si>
  <si>
    <t>ремонт сетей теплоснабжения</t>
  </si>
  <si>
    <t>ремонт подвальных помещений</t>
  </si>
  <si>
    <t>ул. Загородная д. 45</t>
  </si>
  <si>
    <t>Сетевой график  капитального ремонта многоквартирных домов на 2010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</si>
</sst>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[$-FC19]d\ mmmm\ yyyy\ &quot;г.&quot;"/>
    <numFmt numFmtId="167" formatCode="[$-F800]dddd\,\ mmmm\ dd\,\ yyyy"/>
    <numFmt numFmtId="168" formatCode="[$-419]mmmm\ yyyy;@"/>
    <numFmt numFmtId="169" formatCode="0.0%"/>
    <numFmt numFmtId="170" formatCode="0.00;[Red]0.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1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0" fontId="3" fillId="24" borderId="15" xfId="0" applyFont="1" applyFill="1" applyBorder="1" applyAlignment="1">
      <alignment/>
    </xf>
    <xf numFmtId="169" fontId="3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64" fontId="3" fillId="24" borderId="15" xfId="0" applyNumberFormat="1" applyFont="1" applyFill="1" applyBorder="1" applyAlignment="1">
      <alignment/>
    </xf>
    <xf numFmtId="169" fontId="3" fillId="0" borderId="10" xfId="0" applyNumberFormat="1" applyFont="1" applyBorder="1" applyAlignment="1">
      <alignment horizontal="center" vertical="center"/>
    </xf>
    <xf numFmtId="0" fontId="3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169" fontId="3" fillId="1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3" fillId="24" borderId="15" xfId="0" applyNumberFormat="1" applyFont="1" applyFill="1" applyBorder="1" applyAlignment="1">
      <alignment/>
    </xf>
    <xf numFmtId="2" fontId="2" fillId="7" borderId="0" xfId="0" applyNumberFormat="1" applyFont="1" applyFill="1" applyBorder="1" applyAlignment="1">
      <alignment/>
    </xf>
    <xf numFmtId="2" fontId="2" fillId="7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164" fontId="2" fillId="25" borderId="10" xfId="0" applyNumberFormat="1" applyFont="1" applyFill="1" applyBorder="1" applyAlignment="1">
      <alignment/>
    </xf>
    <xf numFmtId="2" fontId="2" fillId="25" borderId="10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165" fontId="2" fillId="25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3</xdr:row>
      <xdr:rowOff>57150</xdr:rowOff>
    </xdr:from>
    <xdr:to>
      <xdr:col>59</xdr:col>
      <xdr:colOff>104775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10791825" y="552450"/>
          <a:ext cx="4638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66675</xdr:colOff>
      <xdr:row>31</xdr:row>
      <xdr:rowOff>85725</xdr:rowOff>
    </xdr:from>
    <xdr:to>
      <xdr:col>31</xdr:col>
      <xdr:colOff>95250</xdr:colOff>
      <xdr:row>31</xdr:row>
      <xdr:rowOff>85725</xdr:rowOff>
    </xdr:to>
    <xdr:sp>
      <xdr:nvSpPr>
        <xdr:cNvPr id="2" name="Line 2"/>
        <xdr:cNvSpPr>
          <a:spLocks/>
        </xdr:cNvSpPr>
      </xdr:nvSpPr>
      <xdr:spPr>
        <a:xfrm>
          <a:off x="7848600" y="4048125"/>
          <a:ext cx="2771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95250</xdr:colOff>
      <xdr:row>32</xdr:row>
      <xdr:rowOff>95250</xdr:rowOff>
    </xdr:from>
    <xdr:to>
      <xdr:col>42</xdr:col>
      <xdr:colOff>95250</xdr:colOff>
      <xdr:row>32</xdr:row>
      <xdr:rowOff>95250</xdr:rowOff>
    </xdr:to>
    <xdr:sp>
      <xdr:nvSpPr>
        <xdr:cNvPr id="3" name="Line 3"/>
        <xdr:cNvSpPr>
          <a:spLocks/>
        </xdr:cNvSpPr>
      </xdr:nvSpPr>
      <xdr:spPr>
        <a:xfrm>
          <a:off x="11820525" y="4181475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95250</xdr:colOff>
      <xdr:row>33</xdr:row>
      <xdr:rowOff>85725</xdr:rowOff>
    </xdr:from>
    <xdr:to>
      <xdr:col>45</xdr:col>
      <xdr:colOff>114300</xdr:colOff>
      <xdr:row>33</xdr:row>
      <xdr:rowOff>85725</xdr:rowOff>
    </xdr:to>
    <xdr:sp>
      <xdr:nvSpPr>
        <xdr:cNvPr id="4" name="Line 4"/>
        <xdr:cNvSpPr>
          <a:spLocks/>
        </xdr:cNvSpPr>
      </xdr:nvSpPr>
      <xdr:spPr>
        <a:xfrm>
          <a:off x="12506325" y="4295775"/>
          <a:ext cx="533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104775</xdr:colOff>
      <xdr:row>64</xdr:row>
      <xdr:rowOff>95250</xdr:rowOff>
    </xdr:from>
    <xdr:to>
      <xdr:col>36</xdr:col>
      <xdr:colOff>95250</xdr:colOff>
      <xdr:row>64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8915400" y="8143875"/>
          <a:ext cx="2562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104775</xdr:colOff>
      <xdr:row>34</xdr:row>
      <xdr:rowOff>57150</xdr:rowOff>
    </xdr:from>
    <xdr:to>
      <xdr:col>49</xdr:col>
      <xdr:colOff>152400</xdr:colOff>
      <xdr:row>34</xdr:row>
      <xdr:rowOff>57150</xdr:rowOff>
    </xdr:to>
    <xdr:sp>
      <xdr:nvSpPr>
        <xdr:cNvPr id="6" name="Line 6"/>
        <xdr:cNvSpPr>
          <a:spLocks/>
        </xdr:cNvSpPr>
      </xdr:nvSpPr>
      <xdr:spPr>
        <a:xfrm>
          <a:off x="12858750" y="439102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104775</xdr:colOff>
      <xdr:row>37</xdr:row>
      <xdr:rowOff>57150</xdr:rowOff>
    </xdr:from>
    <xdr:to>
      <xdr:col>54</xdr:col>
      <xdr:colOff>95250</xdr:colOff>
      <xdr:row>37</xdr:row>
      <xdr:rowOff>57150</xdr:rowOff>
    </xdr:to>
    <xdr:sp>
      <xdr:nvSpPr>
        <xdr:cNvPr id="7" name="Line 7"/>
        <xdr:cNvSpPr>
          <a:spLocks/>
        </xdr:cNvSpPr>
      </xdr:nvSpPr>
      <xdr:spPr>
        <a:xfrm>
          <a:off x="13716000" y="4762500"/>
          <a:ext cx="84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152400</xdr:colOff>
      <xdr:row>39</xdr:row>
      <xdr:rowOff>57150</xdr:rowOff>
    </xdr:from>
    <xdr:to>
      <xdr:col>59</xdr:col>
      <xdr:colOff>76200</xdr:colOff>
      <xdr:row>39</xdr:row>
      <xdr:rowOff>57150</xdr:rowOff>
    </xdr:to>
    <xdr:sp>
      <xdr:nvSpPr>
        <xdr:cNvPr id="8" name="Line 8"/>
        <xdr:cNvSpPr>
          <a:spLocks/>
        </xdr:cNvSpPr>
      </xdr:nvSpPr>
      <xdr:spPr>
        <a:xfrm>
          <a:off x="14792325" y="5010150"/>
          <a:ext cx="609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95250</xdr:colOff>
      <xdr:row>35</xdr:row>
      <xdr:rowOff>85725</xdr:rowOff>
    </xdr:from>
    <xdr:to>
      <xdr:col>36</xdr:col>
      <xdr:colOff>114300</xdr:colOff>
      <xdr:row>35</xdr:row>
      <xdr:rowOff>85725</xdr:rowOff>
    </xdr:to>
    <xdr:sp>
      <xdr:nvSpPr>
        <xdr:cNvPr id="9" name="Line 9"/>
        <xdr:cNvSpPr>
          <a:spLocks/>
        </xdr:cNvSpPr>
      </xdr:nvSpPr>
      <xdr:spPr>
        <a:xfrm>
          <a:off x="10106025" y="4543425"/>
          <a:ext cx="1390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95250</xdr:colOff>
      <xdr:row>36</xdr:row>
      <xdr:rowOff>85725</xdr:rowOff>
    </xdr:from>
    <xdr:to>
      <xdr:col>39</xdr:col>
      <xdr:colOff>95250</xdr:colOff>
      <xdr:row>36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1306175" y="4667250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171450</xdr:colOff>
      <xdr:row>30</xdr:row>
      <xdr:rowOff>95250</xdr:rowOff>
    </xdr:from>
    <xdr:to>
      <xdr:col>59</xdr:col>
      <xdr:colOff>171450</xdr:colOff>
      <xdr:row>30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0868025" y="3933825"/>
          <a:ext cx="4629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114300</xdr:colOff>
      <xdr:row>65</xdr:row>
      <xdr:rowOff>95250</xdr:rowOff>
    </xdr:from>
    <xdr:to>
      <xdr:col>36</xdr:col>
      <xdr:colOff>114300</xdr:colOff>
      <xdr:row>65</xdr:row>
      <xdr:rowOff>95250</xdr:rowOff>
    </xdr:to>
    <xdr:sp>
      <xdr:nvSpPr>
        <xdr:cNvPr id="12" name="Line 12"/>
        <xdr:cNvSpPr>
          <a:spLocks/>
        </xdr:cNvSpPr>
      </xdr:nvSpPr>
      <xdr:spPr>
        <a:xfrm flipV="1">
          <a:off x="8924925" y="8267700"/>
          <a:ext cx="2571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171450</xdr:colOff>
      <xdr:row>66</xdr:row>
      <xdr:rowOff>76200</xdr:rowOff>
    </xdr:from>
    <xdr:to>
      <xdr:col>36</xdr:col>
      <xdr:colOff>171450</xdr:colOff>
      <xdr:row>66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8982075" y="8372475"/>
          <a:ext cx="25717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11</xdr:row>
      <xdr:rowOff>85725</xdr:rowOff>
    </xdr:from>
    <xdr:to>
      <xdr:col>30</xdr:col>
      <xdr:colOff>142875</xdr:colOff>
      <xdr:row>11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7924800" y="1571625"/>
          <a:ext cx="2571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85725</xdr:colOff>
      <xdr:row>22</xdr:row>
      <xdr:rowOff>85725</xdr:rowOff>
    </xdr:from>
    <xdr:to>
      <xdr:col>30</xdr:col>
      <xdr:colOff>104775</xdr:colOff>
      <xdr:row>22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7867650" y="2933700"/>
          <a:ext cx="2590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95250</xdr:rowOff>
    </xdr:from>
    <xdr:to>
      <xdr:col>30</xdr:col>
      <xdr:colOff>95250</xdr:colOff>
      <xdr:row>23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877175" y="3067050"/>
          <a:ext cx="2571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76</xdr:row>
      <xdr:rowOff>57150</xdr:rowOff>
    </xdr:from>
    <xdr:to>
      <xdr:col>34</xdr:col>
      <xdr:colOff>104775</xdr:colOff>
      <xdr:row>76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7877175" y="9658350"/>
          <a:ext cx="3267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114300</xdr:colOff>
      <xdr:row>47</xdr:row>
      <xdr:rowOff>66675</xdr:rowOff>
    </xdr:from>
    <xdr:to>
      <xdr:col>59</xdr:col>
      <xdr:colOff>95250</xdr:colOff>
      <xdr:row>47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7896225" y="6010275"/>
          <a:ext cx="7524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104775</xdr:colOff>
      <xdr:row>48</xdr:row>
      <xdr:rowOff>57150</xdr:rowOff>
    </xdr:from>
    <xdr:to>
      <xdr:col>59</xdr:col>
      <xdr:colOff>133350</xdr:colOff>
      <xdr:row>48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7886700" y="6124575"/>
          <a:ext cx="7572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49</xdr:row>
      <xdr:rowOff>57150</xdr:rowOff>
    </xdr:from>
    <xdr:to>
      <xdr:col>59</xdr:col>
      <xdr:colOff>133350</xdr:colOff>
      <xdr:row>49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7877175" y="6248400"/>
          <a:ext cx="7581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50</xdr:row>
      <xdr:rowOff>85725</xdr:rowOff>
    </xdr:from>
    <xdr:to>
      <xdr:col>59</xdr:col>
      <xdr:colOff>114300</xdr:colOff>
      <xdr:row>50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7858125" y="6400800"/>
          <a:ext cx="7581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47625</xdr:colOff>
      <xdr:row>51</xdr:row>
      <xdr:rowOff>76200</xdr:rowOff>
    </xdr:from>
    <xdr:to>
      <xdr:col>59</xdr:col>
      <xdr:colOff>95250</xdr:colOff>
      <xdr:row>51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7829550" y="6515100"/>
          <a:ext cx="75914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52</xdr:row>
      <xdr:rowOff>85725</xdr:rowOff>
    </xdr:from>
    <xdr:to>
      <xdr:col>59</xdr:col>
      <xdr:colOff>114300</xdr:colOff>
      <xdr:row>52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7924800" y="6648450"/>
          <a:ext cx="7515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152400</xdr:colOff>
      <xdr:row>53</xdr:row>
      <xdr:rowOff>66675</xdr:rowOff>
    </xdr:from>
    <xdr:to>
      <xdr:col>59</xdr:col>
      <xdr:colOff>133350</xdr:colOff>
      <xdr:row>53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7934325" y="6753225"/>
          <a:ext cx="7524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46</xdr:row>
      <xdr:rowOff>85725</xdr:rowOff>
    </xdr:from>
    <xdr:to>
      <xdr:col>59</xdr:col>
      <xdr:colOff>76200</xdr:colOff>
      <xdr:row>46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7877175" y="5905500"/>
          <a:ext cx="7524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171450</xdr:colOff>
      <xdr:row>57</xdr:row>
      <xdr:rowOff>95250</xdr:rowOff>
    </xdr:from>
    <xdr:to>
      <xdr:col>26</xdr:col>
      <xdr:colOff>95250</xdr:colOff>
      <xdr:row>57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7953375" y="7277100"/>
          <a:ext cx="1809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171450</xdr:colOff>
      <xdr:row>58</xdr:row>
      <xdr:rowOff>85725</xdr:rowOff>
    </xdr:from>
    <xdr:to>
      <xdr:col>36</xdr:col>
      <xdr:colOff>171450</xdr:colOff>
      <xdr:row>58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9667875" y="7391400"/>
          <a:ext cx="1885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76200</xdr:colOff>
      <xdr:row>59</xdr:row>
      <xdr:rowOff>66675</xdr:rowOff>
    </xdr:from>
    <xdr:to>
      <xdr:col>34</xdr:col>
      <xdr:colOff>114300</xdr:colOff>
      <xdr:row>59</xdr:row>
      <xdr:rowOff>66675</xdr:rowOff>
    </xdr:to>
    <xdr:sp>
      <xdr:nvSpPr>
        <xdr:cNvPr id="28" name="Line 30"/>
        <xdr:cNvSpPr>
          <a:spLocks/>
        </xdr:cNvSpPr>
      </xdr:nvSpPr>
      <xdr:spPr>
        <a:xfrm>
          <a:off x="8543925" y="7496175"/>
          <a:ext cx="2609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114300</xdr:colOff>
      <xdr:row>71</xdr:row>
      <xdr:rowOff>66675</xdr:rowOff>
    </xdr:from>
    <xdr:to>
      <xdr:col>34</xdr:col>
      <xdr:colOff>95250</xdr:colOff>
      <xdr:row>71</xdr:row>
      <xdr:rowOff>66675</xdr:rowOff>
    </xdr:to>
    <xdr:sp>
      <xdr:nvSpPr>
        <xdr:cNvPr id="29" name="Line 31"/>
        <xdr:cNvSpPr>
          <a:spLocks/>
        </xdr:cNvSpPr>
      </xdr:nvSpPr>
      <xdr:spPr>
        <a:xfrm>
          <a:off x="10467975" y="8982075"/>
          <a:ext cx="666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95250</xdr:colOff>
      <xdr:row>4</xdr:row>
      <xdr:rowOff>66675</xdr:rowOff>
    </xdr:from>
    <xdr:to>
      <xdr:col>38</xdr:col>
      <xdr:colOff>152400</xdr:colOff>
      <xdr:row>4</xdr:row>
      <xdr:rowOff>66675</xdr:rowOff>
    </xdr:to>
    <xdr:sp>
      <xdr:nvSpPr>
        <xdr:cNvPr id="30" name="Line 32"/>
        <xdr:cNvSpPr>
          <a:spLocks/>
        </xdr:cNvSpPr>
      </xdr:nvSpPr>
      <xdr:spPr>
        <a:xfrm>
          <a:off x="9591675" y="685800"/>
          <a:ext cx="2286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104775</xdr:colOff>
      <xdr:row>60</xdr:row>
      <xdr:rowOff>85725</xdr:rowOff>
    </xdr:from>
    <xdr:to>
      <xdr:col>41</xdr:col>
      <xdr:colOff>104775</xdr:colOff>
      <xdr:row>60</xdr:row>
      <xdr:rowOff>85725</xdr:rowOff>
    </xdr:to>
    <xdr:sp>
      <xdr:nvSpPr>
        <xdr:cNvPr id="31" name="Line 34"/>
        <xdr:cNvSpPr>
          <a:spLocks/>
        </xdr:cNvSpPr>
      </xdr:nvSpPr>
      <xdr:spPr>
        <a:xfrm>
          <a:off x="11315700" y="7639050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114300</xdr:colOff>
      <xdr:row>5</xdr:row>
      <xdr:rowOff>57150</xdr:rowOff>
    </xdr:from>
    <xdr:to>
      <xdr:col>52</xdr:col>
      <xdr:colOff>171450</xdr:colOff>
      <xdr:row>5</xdr:row>
      <xdr:rowOff>66675</xdr:rowOff>
    </xdr:to>
    <xdr:sp>
      <xdr:nvSpPr>
        <xdr:cNvPr id="32" name="Line 35"/>
        <xdr:cNvSpPr>
          <a:spLocks/>
        </xdr:cNvSpPr>
      </xdr:nvSpPr>
      <xdr:spPr>
        <a:xfrm>
          <a:off x="11668125" y="800100"/>
          <a:ext cx="26289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6</xdr:row>
      <xdr:rowOff>85725</xdr:rowOff>
    </xdr:from>
    <xdr:to>
      <xdr:col>26</xdr:col>
      <xdr:colOff>171450</xdr:colOff>
      <xdr:row>6</xdr:row>
      <xdr:rowOff>85725</xdr:rowOff>
    </xdr:to>
    <xdr:sp>
      <xdr:nvSpPr>
        <xdr:cNvPr id="33" name="Line 36"/>
        <xdr:cNvSpPr>
          <a:spLocks/>
        </xdr:cNvSpPr>
      </xdr:nvSpPr>
      <xdr:spPr>
        <a:xfrm>
          <a:off x="7877175" y="952500"/>
          <a:ext cx="1962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114300</xdr:colOff>
      <xdr:row>61</xdr:row>
      <xdr:rowOff>85725</xdr:rowOff>
    </xdr:from>
    <xdr:to>
      <xdr:col>22</xdr:col>
      <xdr:colOff>114300</xdr:colOff>
      <xdr:row>61</xdr:row>
      <xdr:rowOff>85725</xdr:rowOff>
    </xdr:to>
    <xdr:sp>
      <xdr:nvSpPr>
        <xdr:cNvPr id="34" name="Line 37"/>
        <xdr:cNvSpPr>
          <a:spLocks/>
        </xdr:cNvSpPr>
      </xdr:nvSpPr>
      <xdr:spPr>
        <a:xfrm>
          <a:off x="7896225" y="7762875"/>
          <a:ext cx="1200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7</xdr:row>
      <xdr:rowOff>85725</xdr:rowOff>
    </xdr:from>
    <xdr:to>
      <xdr:col>29</xdr:col>
      <xdr:colOff>171450</xdr:colOff>
      <xdr:row>7</xdr:row>
      <xdr:rowOff>85725</xdr:rowOff>
    </xdr:to>
    <xdr:sp>
      <xdr:nvSpPr>
        <xdr:cNvPr id="35" name="Line 38"/>
        <xdr:cNvSpPr>
          <a:spLocks/>
        </xdr:cNvSpPr>
      </xdr:nvSpPr>
      <xdr:spPr>
        <a:xfrm flipV="1">
          <a:off x="7924800" y="1076325"/>
          <a:ext cx="2428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8</xdr:row>
      <xdr:rowOff>85725</xdr:rowOff>
    </xdr:from>
    <xdr:to>
      <xdr:col>31</xdr:col>
      <xdr:colOff>171450</xdr:colOff>
      <xdr:row>8</xdr:row>
      <xdr:rowOff>85725</xdr:rowOff>
    </xdr:to>
    <xdr:sp>
      <xdr:nvSpPr>
        <xdr:cNvPr id="36" name="Line 39"/>
        <xdr:cNvSpPr>
          <a:spLocks/>
        </xdr:cNvSpPr>
      </xdr:nvSpPr>
      <xdr:spPr>
        <a:xfrm>
          <a:off x="8734425" y="1200150"/>
          <a:ext cx="1962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85725</xdr:rowOff>
    </xdr:from>
    <xdr:to>
      <xdr:col>21</xdr:col>
      <xdr:colOff>114300</xdr:colOff>
      <xdr:row>9</xdr:row>
      <xdr:rowOff>85725</xdr:rowOff>
    </xdr:to>
    <xdr:sp>
      <xdr:nvSpPr>
        <xdr:cNvPr id="37" name="Line 40"/>
        <xdr:cNvSpPr>
          <a:spLocks/>
        </xdr:cNvSpPr>
      </xdr:nvSpPr>
      <xdr:spPr>
        <a:xfrm>
          <a:off x="7877175" y="1323975"/>
          <a:ext cx="1047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10</xdr:row>
      <xdr:rowOff>66675</xdr:rowOff>
    </xdr:from>
    <xdr:to>
      <xdr:col>34</xdr:col>
      <xdr:colOff>66675</xdr:colOff>
      <xdr:row>10</xdr:row>
      <xdr:rowOff>66675</xdr:rowOff>
    </xdr:to>
    <xdr:sp>
      <xdr:nvSpPr>
        <xdr:cNvPr id="38" name="Line 41"/>
        <xdr:cNvSpPr>
          <a:spLocks/>
        </xdr:cNvSpPr>
      </xdr:nvSpPr>
      <xdr:spPr>
        <a:xfrm>
          <a:off x="7877175" y="1428750"/>
          <a:ext cx="3228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114300</xdr:colOff>
      <xdr:row>67</xdr:row>
      <xdr:rowOff>85725</xdr:rowOff>
    </xdr:from>
    <xdr:to>
      <xdr:col>52</xdr:col>
      <xdr:colOff>171450</xdr:colOff>
      <xdr:row>67</xdr:row>
      <xdr:rowOff>85725</xdr:rowOff>
    </xdr:to>
    <xdr:sp>
      <xdr:nvSpPr>
        <xdr:cNvPr id="39" name="Line 42"/>
        <xdr:cNvSpPr>
          <a:spLocks/>
        </xdr:cNvSpPr>
      </xdr:nvSpPr>
      <xdr:spPr>
        <a:xfrm flipV="1">
          <a:off x="11153775" y="8505825"/>
          <a:ext cx="3143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142875</xdr:colOff>
      <xdr:row>68</xdr:row>
      <xdr:rowOff>85725</xdr:rowOff>
    </xdr:from>
    <xdr:to>
      <xdr:col>59</xdr:col>
      <xdr:colOff>114300</xdr:colOff>
      <xdr:row>68</xdr:row>
      <xdr:rowOff>85725</xdr:rowOff>
    </xdr:to>
    <xdr:sp>
      <xdr:nvSpPr>
        <xdr:cNvPr id="40" name="Line 44"/>
        <xdr:cNvSpPr>
          <a:spLocks/>
        </xdr:cNvSpPr>
      </xdr:nvSpPr>
      <xdr:spPr>
        <a:xfrm flipV="1">
          <a:off x="14268450" y="8629650"/>
          <a:ext cx="1171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171450</xdr:colOff>
      <xdr:row>72</xdr:row>
      <xdr:rowOff>57150</xdr:rowOff>
    </xdr:from>
    <xdr:to>
      <xdr:col>52</xdr:col>
      <xdr:colOff>114300</xdr:colOff>
      <xdr:row>72</xdr:row>
      <xdr:rowOff>57150</xdr:rowOff>
    </xdr:to>
    <xdr:sp>
      <xdr:nvSpPr>
        <xdr:cNvPr id="41" name="Line 46"/>
        <xdr:cNvSpPr>
          <a:spLocks/>
        </xdr:cNvSpPr>
      </xdr:nvSpPr>
      <xdr:spPr>
        <a:xfrm>
          <a:off x="13268325" y="9096375"/>
          <a:ext cx="971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73</xdr:row>
      <xdr:rowOff>85725</xdr:rowOff>
    </xdr:from>
    <xdr:to>
      <xdr:col>31</xdr:col>
      <xdr:colOff>95250</xdr:colOff>
      <xdr:row>73</xdr:row>
      <xdr:rowOff>85725</xdr:rowOff>
    </xdr:to>
    <xdr:sp>
      <xdr:nvSpPr>
        <xdr:cNvPr id="42" name="Line 47"/>
        <xdr:cNvSpPr>
          <a:spLocks/>
        </xdr:cNvSpPr>
      </xdr:nvSpPr>
      <xdr:spPr>
        <a:xfrm>
          <a:off x="7877175" y="9248775"/>
          <a:ext cx="2743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24</xdr:row>
      <xdr:rowOff>85725</xdr:rowOff>
    </xdr:from>
    <xdr:to>
      <xdr:col>25</xdr:col>
      <xdr:colOff>152400</xdr:colOff>
      <xdr:row>24</xdr:row>
      <xdr:rowOff>85725</xdr:rowOff>
    </xdr:to>
    <xdr:sp>
      <xdr:nvSpPr>
        <xdr:cNvPr id="43" name="Line 48"/>
        <xdr:cNvSpPr>
          <a:spLocks/>
        </xdr:cNvSpPr>
      </xdr:nvSpPr>
      <xdr:spPr>
        <a:xfrm>
          <a:off x="7877175" y="3181350"/>
          <a:ext cx="1771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40</xdr:row>
      <xdr:rowOff>66675</xdr:rowOff>
    </xdr:from>
    <xdr:to>
      <xdr:col>25</xdr:col>
      <xdr:colOff>57150</xdr:colOff>
      <xdr:row>40</xdr:row>
      <xdr:rowOff>66675</xdr:rowOff>
    </xdr:to>
    <xdr:sp>
      <xdr:nvSpPr>
        <xdr:cNvPr id="44" name="Line 51"/>
        <xdr:cNvSpPr>
          <a:spLocks/>
        </xdr:cNvSpPr>
      </xdr:nvSpPr>
      <xdr:spPr>
        <a:xfrm>
          <a:off x="7877175" y="5143500"/>
          <a:ext cx="1676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114300</xdr:colOff>
      <xdr:row>26</xdr:row>
      <xdr:rowOff>85725</xdr:rowOff>
    </xdr:from>
    <xdr:to>
      <xdr:col>59</xdr:col>
      <xdr:colOff>152400</xdr:colOff>
      <xdr:row>26</xdr:row>
      <xdr:rowOff>85725</xdr:rowOff>
    </xdr:to>
    <xdr:sp>
      <xdr:nvSpPr>
        <xdr:cNvPr id="45" name="Line 52"/>
        <xdr:cNvSpPr>
          <a:spLocks/>
        </xdr:cNvSpPr>
      </xdr:nvSpPr>
      <xdr:spPr>
        <a:xfrm>
          <a:off x="12525375" y="3429000"/>
          <a:ext cx="2952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27</xdr:row>
      <xdr:rowOff>85725</xdr:rowOff>
    </xdr:from>
    <xdr:to>
      <xdr:col>34</xdr:col>
      <xdr:colOff>142875</xdr:colOff>
      <xdr:row>27</xdr:row>
      <xdr:rowOff>85725</xdr:rowOff>
    </xdr:to>
    <xdr:sp>
      <xdr:nvSpPr>
        <xdr:cNvPr id="46" name="Line 53"/>
        <xdr:cNvSpPr>
          <a:spLocks/>
        </xdr:cNvSpPr>
      </xdr:nvSpPr>
      <xdr:spPr>
        <a:xfrm>
          <a:off x="7858125" y="3552825"/>
          <a:ext cx="3324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104775</xdr:colOff>
      <xdr:row>15</xdr:row>
      <xdr:rowOff>76200</xdr:rowOff>
    </xdr:from>
    <xdr:to>
      <xdr:col>37</xdr:col>
      <xdr:colOff>95250</xdr:colOff>
      <xdr:row>15</xdr:row>
      <xdr:rowOff>76200</xdr:rowOff>
    </xdr:to>
    <xdr:sp>
      <xdr:nvSpPr>
        <xdr:cNvPr id="47" name="Line 54"/>
        <xdr:cNvSpPr>
          <a:spLocks/>
        </xdr:cNvSpPr>
      </xdr:nvSpPr>
      <xdr:spPr>
        <a:xfrm>
          <a:off x="10115550" y="2057400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104775</xdr:colOff>
      <xdr:row>16</xdr:row>
      <xdr:rowOff>66675</xdr:rowOff>
    </xdr:from>
    <xdr:to>
      <xdr:col>40</xdr:col>
      <xdr:colOff>95250</xdr:colOff>
      <xdr:row>16</xdr:row>
      <xdr:rowOff>66675</xdr:rowOff>
    </xdr:to>
    <xdr:sp>
      <xdr:nvSpPr>
        <xdr:cNvPr id="48" name="Line 55"/>
        <xdr:cNvSpPr>
          <a:spLocks/>
        </xdr:cNvSpPr>
      </xdr:nvSpPr>
      <xdr:spPr>
        <a:xfrm>
          <a:off x="10629900" y="2171700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133350</xdr:colOff>
      <xdr:row>12</xdr:row>
      <xdr:rowOff>66675</xdr:rowOff>
    </xdr:from>
    <xdr:to>
      <xdr:col>44</xdr:col>
      <xdr:colOff>114300</xdr:colOff>
      <xdr:row>12</xdr:row>
      <xdr:rowOff>66675</xdr:rowOff>
    </xdr:to>
    <xdr:sp>
      <xdr:nvSpPr>
        <xdr:cNvPr id="49" name="Line 56"/>
        <xdr:cNvSpPr>
          <a:spLocks/>
        </xdr:cNvSpPr>
      </xdr:nvSpPr>
      <xdr:spPr>
        <a:xfrm>
          <a:off x="11344275" y="1676400"/>
          <a:ext cx="1524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95250</xdr:colOff>
      <xdr:row>14</xdr:row>
      <xdr:rowOff>57150</xdr:rowOff>
    </xdr:from>
    <xdr:to>
      <xdr:col>46</xdr:col>
      <xdr:colOff>85725</xdr:colOff>
      <xdr:row>14</xdr:row>
      <xdr:rowOff>57150</xdr:rowOff>
    </xdr:to>
    <xdr:sp>
      <xdr:nvSpPr>
        <xdr:cNvPr id="50" name="Line 57"/>
        <xdr:cNvSpPr>
          <a:spLocks/>
        </xdr:cNvSpPr>
      </xdr:nvSpPr>
      <xdr:spPr>
        <a:xfrm>
          <a:off x="11649075" y="1914525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152400</xdr:colOff>
      <xdr:row>18</xdr:row>
      <xdr:rowOff>76200</xdr:rowOff>
    </xdr:from>
    <xdr:to>
      <xdr:col>47</xdr:col>
      <xdr:colOff>142875</xdr:colOff>
      <xdr:row>18</xdr:row>
      <xdr:rowOff>76200</xdr:rowOff>
    </xdr:to>
    <xdr:sp>
      <xdr:nvSpPr>
        <xdr:cNvPr id="51" name="Line 58"/>
        <xdr:cNvSpPr>
          <a:spLocks/>
        </xdr:cNvSpPr>
      </xdr:nvSpPr>
      <xdr:spPr>
        <a:xfrm>
          <a:off x="11877675" y="2428875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85725</xdr:colOff>
      <xdr:row>17</xdr:row>
      <xdr:rowOff>66675</xdr:rowOff>
    </xdr:from>
    <xdr:to>
      <xdr:col>50</xdr:col>
      <xdr:colOff>76200</xdr:colOff>
      <xdr:row>17</xdr:row>
      <xdr:rowOff>66675</xdr:rowOff>
    </xdr:to>
    <xdr:sp>
      <xdr:nvSpPr>
        <xdr:cNvPr id="52" name="Line 59"/>
        <xdr:cNvSpPr>
          <a:spLocks/>
        </xdr:cNvSpPr>
      </xdr:nvSpPr>
      <xdr:spPr>
        <a:xfrm>
          <a:off x="12325350" y="2295525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142875</xdr:colOff>
      <xdr:row>19</xdr:row>
      <xdr:rowOff>66675</xdr:rowOff>
    </xdr:from>
    <xdr:to>
      <xdr:col>52</xdr:col>
      <xdr:colOff>133350</xdr:colOff>
      <xdr:row>19</xdr:row>
      <xdr:rowOff>66675</xdr:rowOff>
    </xdr:to>
    <xdr:sp>
      <xdr:nvSpPr>
        <xdr:cNvPr id="53" name="Line 60"/>
        <xdr:cNvSpPr>
          <a:spLocks/>
        </xdr:cNvSpPr>
      </xdr:nvSpPr>
      <xdr:spPr>
        <a:xfrm>
          <a:off x="12725400" y="2543175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171450</xdr:colOff>
      <xdr:row>21</xdr:row>
      <xdr:rowOff>66675</xdr:rowOff>
    </xdr:from>
    <xdr:to>
      <xdr:col>55</xdr:col>
      <xdr:colOff>161925</xdr:colOff>
      <xdr:row>21</xdr:row>
      <xdr:rowOff>66675</xdr:rowOff>
    </xdr:to>
    <xdr:sp>
      <xdr:nvSpPr>
        <xdr:cNvPr id="54" name="Line 61"/>
        <xdr:cNvSpPr>
          <a:spLocks/>
        </xdr:cNvSpPr>
      </xdr:nvSpPr>
      <xdr:spPr>
        <a:xfrm>
          <a:off x="13268325" y="2790825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142875</xdr:colOff>
      <xdr:row>20</xdr:row>
      <xdr:rowOff>66675</xdr:rowOff>
    </xdr:from>
    <xdr:to>
      <xdr:col>59</xdr:col>
      <xdr:colOff>133350</xdr:colOff>
      <xdr:row>20</xdr:row>
      <xdr:rowOff>66675</xdr:rowOff>
    </xdr:to>
    <xdr:sp>
      <xdr:nvSpPr>
        <xdr:cNvPr id="55" name="Line 62"/>
        <xdr:cNvSpPr>
          <a:spLocks/>
        </xdr:cNvSpPr>
      </xdr:nvSpPr>
      <xdr:spPr>
        <a:xfrm>
          <a:off x="13925550" y="2667000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142875</xdr:colOff>
      <xdr:row>13</xdr:row>
      <xdr:rowOff>76200</xdr:rowOff>
    </xdr:from>
    <xdr:to>
      <xdr:col>59</xdr:col>
      <xdr:colOff>133350</xdr:colOff>
      <xdr:row>13</xdr:row>
      <xdr:rowOff>76200</xdr:rowOff>
    </xdr:to>
    <xdr:sp>
      <xdr:nvSpPr>
        <xdr:cNvPr id="56" name="Line 63"/>
        <xdr:cNvSpPr>
          <a:spLocks/>
        </xdr:cNvSpPr>
      </xdr:nvSpPr>
      <xdr:spPr>
        <a:xfrm>
          <a:off x="13925550" y="1809750"/>
          <a:ext cx="1533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5" customWidth="1"/>
    <col min="2" max="2" width="18.75390625" style="5" customWidth="1"/>
    <col min="3" max="3" width="25.375" style="5" customWidth="1"/>
    <col min="4" max="4" width="10.125" style="39" customWidth="1"/>
    <col min="5" max="5" width="7.75390625" style="5" hidden="1" customWidth="1"/>
    <col min="6" max="6" width="8.875" style="5" hidden="1" customWidth="1"/>
    <col min="7" max="7" width="7.625" style="5" hidden="1" customWidth="1"/>
    <col min="8" max="8" width="6.75390625" style="5" hidden="1" customWidth="1"/>
    <col min="9" max="9" width="9.00390625" style="5" customWidth="1"/>
    <col min="10" max="10" width="8.25390625" style="5" hidden="1" customWidth="1"/>
    <col min="11" max="11" width="8.125" style="5" customWidth="1"/>
    <col min="12" max="12" width="8.375" style="5" hidden="1" customWidth="1"/>
    <col min="13" max="13" width="8.00390625" style="5" customWidth="1"/>
    <col min="14" max="14" width="9.00390625" style="5" customWidth="1"/>
    <col min="15" max="15" width="9.125" style="5" customWidth="1"/>
    <col min="16" max="20" width="2.25390625" style="5" customWidth="1"/>
    <col min="21" max="24" width="2.25390625" style="39" customWidth="1"/>
    <col min="25" max="60" width="2.25390625" style="5" customWidth="1"/>
    <col min="61" max="61" width="17.375" style="5" customWidth="1"/>
    <col min="62" max="16384" width="9.125" style="5" customWidth="1"/>
  </cols>
  <sheetData>
    <row r="1" spans="1:61" s="2" customFormat="1" ht="11.25">
      <c r="A1" s="56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61" s="2" customFormat="1" ht="11.25" customHeight="1">
      <c r="A2" s="53" t="s">
        <v>58</v>
      </c>
      <c r="B2" s="50" t="s">
        <v>50</v>
      </c>
      <c r="C2" s="50" t="s">
        <v>59</v>
      </c>
      <c r="D2" s="50" t="s">
        <v>60</v>
      </c>
      <c r="E2" s="50" t="s">
        <v>60</v>
      </c>
      <c r="F2" s="50" t="s">
        <v>60</v>
      </c>
      <c r="G2" s="50" t="s">
        <v>60</v>
      </c>
      <c r="H2" s="50" t="s">
        <v>60</v>
      </c>
      <c r="I2" s="50" t="s">
        <v>71</v>
      </c>
      <c r="J2" s="50" t="s">
        <v>67</v>
      </c>
      <c r="K2" s="50" t="s">
        <v>68</v>
      </c>
      <c r="L2" s="50" t="s">
        <v>69</v>
      </c>
      <c r="M2" s="50" t="s">
        <v>70</v>
      </c>
      <c r="N2" s="50" t="s">
        <v>47</v>
      </c>
      <c r="O2" s="52" t="s">
        <v>61</v>
      </c>
      <c r="P2" s="54">
        <v>40057</v>
      </c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>
        <v>40087</v>
      </c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2" t="s">
        <v>57</v>
      </c>
    </row>
    <row r="3" spans="1:61" ht="16.5" customHeight="1">
      <c r="A3" s="51"/>
      <c r="B3" s="51"/>
      <c r="C3" s="51"/>
      <c r="D3" s="51"/>
      <c r="E3" s="51"/>
      <c r="F3" s="51"/>
      <c r="G3" s="51"/>
      <c r="H3" s="51"/>
      <c r="I3" s="55"/>
      <c r="J3" s="51"/>
      <c r="K3" s="51"/>
      <c r="L3" s="51"/>
      <c r="M3" s="51"/>
      <c r="N3" s="51"/>
      <c r="O3" s="52"/>
      <c r="P3" s="4">
        <v>1</v>
      </c>
      <c r="Q3" s="4">
        <v>2</v>
      </c>
      <c r="R3" s="4">
        <v>3</v>
      </c>
      <c r="S3" s="4">
        <v>4</v>
      </c>
      <c r="T3" s="4">
        <v>5</v>
      </c>
      <c r="U3" s="4">
        <v>6</v>
      </c>
      <c r="V3" s="4">
        <v>7</v>
      </c>
      <c r="W3" s="4">
        <v>8</v>
      </c>
      <c r="X3" s="4">
        <v>9</v>
      </c>
      <c r="Y3" s="4">
        <v>10</v>
      </c>
      <c r="Z3" s="4">
        <v>11</v>
      </c>
      <c r="AA3" s="4">
        <v>12</v>
      </c>
      <c r="AB3" s="4">
        <v>13</v>
      </c>
      <c r="AC3" s="4">
        <v>14</v>
      </c>
      <c r="AD3" s="4">
        <v>15</v>
      </c>
      <c r="AE3" s="4">
        <v>16</v>
      </c>
      <c r="AF3" s="4">
        <v>17</v>
      </c>
      <c r="AG3" s="4">
        <v>18</v>
      </c>
      <c r="AH3" s="4">
        <v>19</v>
      </c>
      <c r="AI3" s="4">
        <v>20</v>
      </c>
      <c r="AJ3" s="4">
        <v>21</v>
      </c>
      <c r="AK3" s="4">
        <v>22</v>
      </c>
      <c r="AL3" s="4">
        <v>23</v>
      </c>
      <c r="AM3" s="4">
        <v>24</v>
      </c>
      <c r="AN3" s="4">
        <v>25</v>
      </c>
      <c r="AO3" s="4">
        <v>26</v>
      </c>
      <c r="AP3" s="4">
        <v>27</v>
      </c>
      <c r="AQ3" s="4">
        <v>28</v>
      </c>
      <c r="AR3" s="4">
        <v>29</v>
      </c>
      <c r="AS3" s="4">
        <v>30</v>
      </c>
      <c r="AT3" s="4">
        <v>1</v>
      </c>
      <c r="AU3" s="4">
        <v>2</v>
      </c>
      <c r="AV3" s="4">
        <v>3</v>
      </c>
      <c r="AW3" s="4">
        <v>4</v>
      </c>
      <c r="AX3" s="4">
        <v>5</v>
      </c>
      <c r="AY3" s="4">
        <v>6</v>
      </c>
      <c r="AZ3" s="4">
        <v>7</v>
      </c>
      <c r="BA3" s="4">
        <v>8</v>
      </c>
      <c r="BB3" s="4">
        <v>9</v>
      </c>
      <c r="BC3" s="4">
        <v>10</v>
      </c>
      <c r="BD3" s="4">
        <v>11</v>
      </c>
      <c r="BE3" s="4">
        <v>12</v>
      </c>
      <c r="BF3" s="4">
        <v>13</v>
      </c>
      <c r="BG3" s="4">
        <v>14</v>
      </c>
      <c r="BH3" s="4">
        <v>15</v>
      </c>
      <c r="BI3" s="52"/>
    </row>
    <row r="4" spans="1:61" ht="9.75" customHeight="1">
      <c r="A4" s="6">
        <v>1</v>
      </c>
      <c r="B4" s="7" t="s">
        <v>0</v>
      </c>
      <c r="C4" s="7" t="s">
        <v>1</v>
      </c>
      <c r="D4" s="8">
        <f aca="true" t="shared" si="0" ref="D4:D28">SUM(E4:H4)</f>
        <v>221.10000000000002</v>
      </c>
      <c r="E4" s="8">
        <v>187.3</v>
      </c>
      <c r="F4" s="8">
        <v>18.95</v>
      </c>
      <c r="G4" s="8">
        <v>3.8</v>
      </c>
      <c r="H4" s="9">
        <v>11.05</v>
      </c>
      <c r="I4" s="13">
        <v>173465</v>
      </c>
      <c r="J4" s="40">
        <f>I4*1%</f>
        <v>1734.65</v>
      </c>
      <c r="K4" s="42">
        <f>J4*1.18</f>
        <v>2046.887</v>
      </c>
      <c r="L4" s="40">
        <f>I4*1%</f>
        <v>1734.65</v>
      </c>
      <c r="M4" s="42">
        <f>L4*1.18</f>
        <v>2046.887</v>
      </c>
      <c r="N4" s="40">
        <f aca="true" t="shared" si="1" ref="N4:N9">I4+K4+M4</f>
        <v>177558.77399999998</v>
      </c>
      <c r="O4" s="10">
        <v>1</v>
      </c>
      <c r="P4" s="11"/>
      <c r="Q4" s="1"/>
      <c r="R4" s="12"/>
      <c r="S4" s="12"/>
      <c r="T4" s="12"/>
      <c r="U4" s="13"/>
      <c r="V4" s="14"/>
      <c r="W4" s="15"/>
      <c r="X4" s="1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6" t="s">
        <v>62</v>
      </c>
    </row>
    <row r="5" spans="1:61" ht="9.75" customHeight="1">
      <c r="A5" s="17">
        <v>2</v>
      </c>
      <c r="B5" s="7" t="s">
        <v>10</v>
      </c>
      <c r="C5" s="7" t="s">
        <v>1</v>
      </c>
      <c r="D5" s="8">
        <f t="shared" si="0"/>
        <v>468.29999999999995</v>
      </c>
      <c r="E5" s="8">
        <v>396.9</v>
      </c>
      <c r="F5" s="8">
        <v>40</v>
      </c>
      <c r="G5" s="8">
        <v>8</v>
      </c>
      <c r="H5" s="9">
        <v>23.4</v>
      </c>
      <c r="I5" s="13">
        <v>386059</v>
      </c>
      <c r="J5" s="40">
        <f aca="true" t="shared" si="2" ref="J5:J28">I5*1%</f>
        <v>3860.59</v>
      </c>
      <c r="K5" s="42">
        <f aca="true" t="shared" si="3" ref="K5:K28">J5*1.18</f>
        <v>4555.4962</v>
      </c>
      <c r="L5" s="40">
        <f aca="true" t="shared" si="4" ref="L5:L28">I5*1%</f>
        <v>3860.59</v>
      </c>
      <c r="M5" s="42">
        <f aca="true" t="shared" si="5" ref="M5:M28">L5*1.18</f>
        <v>4555.4962</v>
      </c>
      <c r="N5" s="40">
        <f t="shared" si="1"/>
        <v>395169.9924</v>
      </c>
      <c r="O5" s="10">
        <v>1</v>
      </c>
      <c r="P5" s="1"/>
      <c r="Q5" s="1"/>
      <c r="R5" s="1"/>
      <c r="S5" s="1"/>
      <c r="T5" s="1"/>
      <c r="U5" s="18"/>
      <c r="V5" s="18"/>
      <c r="W5" s="18"/>
      <c r="X5" s="1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6" t="s">
        <v>66</v>
      </c>
    </row>
    <row r="6" spans="1:61" ht="9.75" customHeight="1">
      <c r="A6" s="6">
        <v>3</v>
      </c>
      <c r="B6" s="7" t="s">
        <v>13</v>
      </c>
      <c r="C6" s="7" t="s">
        <v>1</v>
      </c>
      <c r="D6" s="8">
        <f t="shared" si="0"/>
        <v>465</v>
      </c>
      <c r="E6" s="8">
        <v>394.1</v>
      </c>
      <c r="F6" s="8">
        <v>39.7</v>
      </c>
      <c r="G6" s="8">
        <v>7.9</v>
      </c>
      <c r="H6" s="9">
        <v>23.3</v>
      </c>
      <c r="I6" s="13">
        <v>390414</v>
      </c>
      <c r="J6" s="40">
        <f t="shared" si="2"/>
        <v>3904.14</v>
      </c>
      <c r="K6" s="42">
        <f t="shared" si="3"/>
        <v>4606.8852</v>
      </c>
      <c r="L6" s="40">
        <f t="shared" si="4"/>
        <v>3904.14</v>
      </c>
      <c r="M6" s="42">
        <f t="shared" si="5"/>
        <v>4606.8852</v>
      </c>
      <c r="N6" s="40">
        <f t="shared" si="1"/>
        <v>399627.77040000004</v>
      </c>
      <c r="O6" s="10">
        <v>1</v>
      </c>
      <c r="P6" s="1"/>
      <c r="Q6" s="1"/>
      <c r="R6" s="1"/>
      <c r="S6" s="1"/>
      <c r="T6" s="1"/>
      <c r="U6" s="18"/>
      <c r="V6" s="18"/>
      <c r="W6" s="18"/>
      <c r="X6" s="1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6" t="s">
        <v>66</v>
      </c>
    </row>
    <row r="7" spans="1:61" ht="9.75" customHeight="1">
      <c r="A7" s="17">
        <v>4</v>
      </c>
      <c r="B7" s="7" t="s">
        <v>14</v>
      </c>
      <c r="C7" s="7" t="s">
        <v>1</v>
      </c>
      <c r="D7" s="8">
        <f t="shared" si="0"/>
        <v>1038.2</v>
      </c>
      <c r="E7" s="8">
        <v>879.9</v>
      </c>
      <c r="F7" s="8">
        <v>88.7</v>
      </c>
      <c r="G7" s="8">
        <v>17.7</v>
      </c>
      <c r="H7" s="9">
        <v>51.9</v>
      </c>
      <c r="I7" s="13">
        <v>913987</v>
      </c>
      <c r="J7" s="40">
        <f t="shared" si="2"/>
        <v>9139.87</v>
      </c>
      <c r="K7" s="42">
        <f t="shared" si="3"/>
        <v>10785.0466</v>
      </c>
      <c r="L7" s="40">
        <f t="shared" si="4"/>
        <v>9139.87</v>
      </c>
      <c r="M7" s="42">
        <f t="shared" si="5"/>
        <v>10785.0466</v>
      </c>
      <c r="N7" s="40">
        <f t="shared" si="1"/>
        <v>935557.0932</v>
      </c>
      <c r="O7" s="10">
        <v>1</v>
      </c>
      <c r="P7" s="1"/>
      <c r="Q7" s="1"/>
      <c r="R7" s="1"/>
      <c r="S7" s="1"/>
      <c r="T7" s="1"/>
      <c r="U7" s="18"/>
      <c r="V7" s="18"/>
      <c r="W7" s="18"/>
      <c r="X7" s="1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6" t="s">
        <v>66</v>
      </c>
    </row>
    <row r="8" spans="1:61" ht="9.75" customHeight="1">
      <c r="A8" s="6">
        <v>5</v>
      </c>
      <c r="B8" s="7" t="s">
        <v>18</v>
      </c>
      <c r="C8" s="7" t="s">
        <v>1</v>
      </c>
      <c r="D8" s="8">
        <f t="shared" si="0"/>
        <v>467.59999999999997</v>
      </c>
      <c r="E8" s="8">
        <v>396.2</v>
      </c>
      <c r="F8" s="8">
        <v>40</v>
      </c>
      <c r="G8" s="8">
        <v>8</v>
      </c>
      <c r="H8" s="9">
        <v>23.4</v>
      </c>
      <c r="I8" s="13">
        <v>401093</v>
      </c>
      <c r="J8" s="40">
        <f t="shared" si="2"/>
        <v>4010.9300000000003</v>
      </c>
      <c r="K8" s="42">
        <f t="shared" si="3"/>
        <v>4732.8974</v>
      </c>
      <c r="L8" s="40">
        <f t="shared" si="4"/>
        <v>4010.9300000000003</v>
      </c>
      <c r="M8" s="42">
        <f t="shared" si="5"/>
        <v>4732.8974</v>
      </c>
      <c r="N8" s="40">
        <f t="shared" si="1"/>
        <v>410558.79480000003</v>
      </c>
      <c r="O8" s="10">
        <v>1</v>
      </c>
      <c r="P8" s="1"/>
      <c r="Q8" s="1"/>
      <c r="R8" s="1"/>
      <c r="S8" s="1"/>
      <c r="T8" s="1"/>
      <c r="U8" s="18"/>
      <c r="V8" s="18"/>
      <c r="W8" s="18"/>
      <c r="X8" s="1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6" t="s">
        <v>66</v>
      </c>
    </row>
    <row r="9" spans="1:61" ht="9.75" customHeight="1">
      <c r="A9" s="17">
        <v>6</v>
      </c>
      <c r="B9" s="7" t="s">
        <v>19</v>
      </c>
      <c r="C9" s="7" t="s">
        <v>1</v>
      </c>
      <c r="D9" s="8">
        <f t="shared" si="0"/>
        <v>303.7</v>
      </c>
      <c r="E9" s="8">
        <v>257.3</v>
      </c>
      <c r="F9" s="8">
        <v>26</v>
      </c>
      <c r="G9" s="8">
        <v>5.2</v>
      </c>
      <c r="H9" s="9">
        <v>15.2</v>
      </c>
      <c r="I9" s="13">
        <v>237182</v>
      </c>
      <c r="J9" s="40">
        <f t="shared" si="2"/>
        <v>2371.82</v>
      </c>
      <c r="K9" s="42">
        <f t="shared" si="3"/>
        <v>2798.7476</v>
      </c>
      <c r="L9" s="40">
        <f t="shared" si="4"/>
        <v>2371.82</v>
      </c>
      <c r="M9" s="42">
        <f t="shared" si="5"/>
        <v>2798.7476</v>
      </c>
      <c r="N9" s="40">
        <f t="shared" si="1"/>
        <v>242779.4952</v>
      </c>
      <c r="O9" s="10">
        <v>1</v>
      </c>
      <c r="P9" s="11"/>
      <c r="Q9" s="1"/>
      <c r="R9" s="12"/>
      <c r="S9" s="12"/>
      <c r="T9" s="12"/>
      <c r="U9" s="13"/>
      <c r="V9" s="14"/>
      <c r="W9" s="15"/>
      <c r="X9" s="1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6" t="s">
        <v>66</v>
      </c>
    </row>
    <row r="10" spans="1:61" ht="9.75" customHeight="1">
      <c r="A10" s="6">
        <v>7</v>
      </c>
      <c r="B10" s="7" t="s">
        <v>21</v>
      </c>
      <c r="C10" s="7" t="s">
        <v>1</v>
      </c>
      <c r="D10" s="8">
        <f t="shared" si="0"/>
        <v>285.29999999999995</v>
      </c>
      <c r="E10" s="8">
        <v>241.7</v>
      </c>
      <c r="F10" s="8">
        <v>24.4</v>
      </c>
      <c r="G10" s="8">
        <v>4.9</v>
      </c>
      <c r="H10" s="9">
        <v>14.3</v>
      </c>
      <c r="I10" s="13">
        <v>248618</v>
      </c>
      <c r="J10" s="40">
        <f t="shared" si="2"/>
        <v>2486.18</v>
      </c>
      <c r="K10" s="42">
        <f t="shared" si="3"/>
        <v>2933.6923999999995</v>
      </c>
      <c r="L10" s="40">
        <f t="shared" si="4"/>
        <v>2486.18</v>
      </c>
      <c r="M10" s="42">
        <f t="shared" si="5"/>
        <v>2933.6923999999995</v>
      </c>
      <c r="N10" s="40">
        <f aca="true" t="shared" si="6" ref="N10:N28">I10+K10+M10</f>
        <v>254485.3848</v>
      </c>
      <c r="O10" s="10">
        <v>1</v>
      </c>
      <c r="P10" s="11"/>
      <c r="Q10" s="1"/>
      <c r="R10" s="12"/>
      <c r="S10" s="12"/>
      <c r="T10" s="12"/>
      <c r="U10" s="13"/>
      <c r="V10" s="14"/>
      <c r="W10" s="15"/>
      <c r="X10" s="1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6" t="s">
        <v>66</v>
      </c>
    </row>
    <row r="11" spans="1:61" ht="9.75" customHeight="1">
      <c r="A11" s="17">
        <v>8</v>
      </c>
      <c r="B11" s="7" t="s">
        <v>22</v>
      </c>
      <c r="C11" s="7" t="s">
        <v>1</v>
      </c>
      <c r="D11" s="8">
        <f t="shared" si="0"/>
        <v>439.2</v>
      </c>
      <c r="E11" s="8">
        <v>372.2</v>
      </c>
      <c r="F11" s="8">
        <v>37.5</v>
      </c>
      <c r="G11" s="8">
        <v>7.5</v>
      </c>
      <c r="H11" s="9">
        <v>22</v>
      </c>
      <c r="I11" s="13">
        <v>374952</v>
      </c>
      <c r="J11" s="40">
        <f t="shared" si="2"/>
        <v>3749.52</v>
      </c>
      <c r="K11" s="42">
        <f t="shared" si="3"/>
        <v>4424.433599999999</v>
      </c>
      <c r="L11" s="40">
        <f t="shared" si="4"/>
        <v>3749.52</v>
      </c>
      <c r="M11" s="42">
        <f t="shared" si="5"/>
        <v>4424.433599999999</v>
      </c>
      <c r="N11" s="40">
        <f t="shared" si="6"/>
        <v>383800.8672</v>
      </c>
      <c r="O11" s="10">
        <v>1</v>
      </c>
      <c r="P11" s="11"/>
      <c r="Q11" s="1"/>
      <c r="R11" s="12"/>
      <c r="S11" s="12"/>
      <c r="T11" s="12"/>
      <c r="U11" s="13"/>
      <c r="V11" s="14"/>
      <c r="W11" s="15"/>
      <c r="X11" s="1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6" t="s">
        <v>66</v>
      </c>
    </row>
    <row r="12" spans="1:61" ht="9.75" customHeight="1">
      <c r="A12" s="6">
        <v>9</v>
      </c>
      <c r="B12" s="7" t="s">
        <v>26</v>
      </c>
      <c r="C12" s="7" t="s">
        <v>1</v>
      </c>
      <c r="D12" s="8">
        <f t="shared" si="0"/>
        <v>121.69999999999999</v>
      </c>
      <c r="E12" s="8">
        <v>103.1</v>
      </c>
      <c r="F12" s="8">
        <v>10.4</v>
      </c>
      <c r="G12" s="8">
        <v>2.1</v>
      </c>
      <c r="H12" s="9">
        <v>6.1</v>
      </c>
      <c r="I12" s="13">
        <v>118886</v>
      </c>
      <c r="J12" s="40">
        <f t="shared" si="2"/>
        <v>1188.8600000000001</v>
      </c>
      <c r="K12" s="42">
        <f t="shared" si="3"/>
        <v>1402.8548</v>
      </c>
      <c r="L12" s="40">
        <f t="shared" si="4"/>
        <v>1188.8600000000001</v>
      </c>
      <c r="M12" s="42">
        <f t="shared" si="5"/>
        <v>1402.8548</v>
      </c>
      <c r="N12" s="40">
        <f t="shared" si="6"/>
        <v>121691.7096</v>
      </c>
      <c r="O12" s="10">
        <v>1</v>
      </c>
      <c r="P12" s="11"/>
      <c r="Q12" s="1"/>
      <c r="R12" s="12"/>
      <c r="S12" s="12"/>
      <c r="T12" s="12"/>
      <c r="U12" s="13"/>
      <c r="V12" s="14"/>
      <c r="W12" s="15"/>
      <c r="X12" s="1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6" t="s">
        <v>63</v>
      </c>
    </row>
    <row r="13" spans="1:61" ht="9.75" customHeight="1">
      <c r="A13" s="17">
        <v>10</v>
      </c>
      <c r="B13" s="7" t="s">
        <v>27</v>
      </c>
      <c r="C13" s="7" t="s">
        <v>1</v>
      </c>
      <c r="D13" s="8">
        <f t="shared" si="0"/>
        <v>83.60000000000002</v>
      </c>
      <c r="E13" s="8">
        <v>70.9</v>
      </c>
      <c r="F13" s="8">
        <v>7.15</v>
      </c>
      <c r="G13" s="8">
        <v>1.4</v>
      </c>
      <c r="H13" s="9">
        <v>4.15</v>
      </c>
      <c r="I13" s="13"/>
      <c r="J13" s="40">
        <f t="shared" si="2"/>
        <v>0</v>
      </c>
      <c r="K13" s="42">
        <f t="shared" si="3"/>
        <v>0</v>
      </c>
      <c r="L13" s="40">
        <f t="shared" si="4"/>
        <v>0</v>
      </c>
      <c r="M13" s="42">
        <f t="shared" si="5"/>
        <v>0</v>
      </c>
      <c r="N13" s="40">
        <f t="shared" si="6"/>
        <v>0</v>
      </c>
      <c r="O13" s="10">
        <v>0.5</v>
      </c>
      <c r="P13" s="11"/>
      <c r="Q13" s="1"/>
      <c r="R13" s="12"/>
      <c r="S13" s="12"/>
      <c r="T13" s="12"/>
      <c r="U13" s="13"/>
      <c r="V13" s="14"/>
      <c r="W13" s="15"/>
      <c r="X13" s="1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6" t="s">
        <v>72</v>
      </c>
    </row>
    <row r="14" spans="1:61" ht="9.75" customHeight="1">
      <c r="A14" s="6">
        <v>11</v>
      </c>
      <c r="B14" s="7" t="s">
        <v>28</v>
      </c>
      <c r="C14" s="7" t="s">
        <v>1</v>
      </c>
      <c r="D14" s="8">
        <f t="shared" si="0"/>
        <v>80.4</v>
      </c>
      <c r="E14" s="8">
        <v>68.1</v>
      </c>
      <c r="F14" s="8">
        <v>6.9</v>
      </c>
      <c r="G14" s="8">
        <v>1.4</v>
      </c>
      <c r="H14" s="9">
        <v>4</v>
      </c>
      <c r="I14" s="13"/>
      <c r="J14" s="40">
        <f t="shared" si="2"/>
        <v>0</v>
      </c>
      <c r="K14" s="42">
        <f t="shared" si="3"/>
        <v>0</v>
      </c>
      <c r="L14" s="40">
        <f t="shared" si="4"/>
        <v>0</v>
      </c>
      <c r="M14" s="42">
        <f t="shared" si="5"/>
        <v>0</v>
      </c>
      <c r="N14" s="40">
        <f t="shared" si="6"/>
        <v>0</v>
      </c>
      <c r="O14" s="10">
        <v>0.1</v>
      </c>
      <c r="P14" s="11"/>
      <c r="Q14" s="1"/>
      <c r="R14" s="12"/>
      <c r="S14" s="12"/>
      <c r="T14" s="12"/>
      <c r="U14" s="13"/>
      <c r="V14" s="14"/>
      <c r="W14" s="15"/>
      <c r="X14" s="1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6" t="s">
        <v>72</v>
      </c>
    </row>
    <row r="15" spans="1:61" ht="9.75" customHeight="1">
      <c r="A15" s="17">
        <v>12</v>
      </c>
      <c r="B15" s="7" t="s">
        <v>29</v>
      </c>
      <c r="C15" s="7" t="s">
        <v>1</v>
      </c>
      <c r="D15" s="8">
        <f t="shared" si="0"/>
        <v>70.8</v>
      </c>
      <c r="E15" s="8">
        <v>60</v>
      </c>
      <c r="F15" s="8">
        <v>6.1</v>
      </c>
      <c r="G15" s="8">
        <v>1.2</v>
      </c>
      <c r="H15" s="9">
        <v>3.5</v>
      </c>
      <c r="I15" s="13"/>
      <c r="J15" s="40">
        <f t="shared" si="2"/>
        <v>0</v>
      </c>
      <c r="K15" s="42">
        <f t="shared" si="3"/>
        <v>0</v>
      </c>
      <c r="L15" s="40">
        <f t="shared" si="4"/>
        <v>0</v>
      </c>
      <c r="M15" s="42">
        <f t="shared" si="5"/>
        <v>0</v>
      </c>
      <c r="N15" s="40">
        <f t="shared" si="6"/>
        <v>0</v>
      </c>
      <c r="O15" s="10">
        <v>1</v>
      </c>
      <c r="P15" s="11"/>
      <c r="Q15" s="1"/>
      <c r="R15" s="12"/>
      <c r="S15" s="12"/>
      <c r="T15" s="12"/>
      <c r="U15" s="13"/>
      <c r="V15" s="14"/>
      <c r="W15" s="15"/>
      <c r="X15" s="1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6" t="s">
        <v>72</v>
      </c>
    </row>
    <row r="16" spans="1:61" ht="9.75" customHeight="1">
      <c r="A16" s="6">
        <v>13</v>
      </c>
      <c r="B16" s="7" t="s">
        <v>30</v>
      </c>
      <c r="C16" s="7" t="s">
        <v>1</v>
      </c>
      <c r="D16" s="8">
        <f t="shared" si="0"/>
        <v>83.70000000000002</v>
      </c>
      <c r="E16" s="8">
        <v>70.9</v>
      </c>
      <c r="F16" s="8">
        <v>7.2</v>
      </c>
      <c r="G16" s="8">
        <v>1.4</v>
      </c>
      <c r="H16" s="9">
        <v>4.2</v>
      </c>
      <c r="I16" s="13"/>
      <c r="J16" s="40">
        <f t="shared" si="2"/>
        <v>0</v>
      </c>
      <c r="K16" s="42">
        <f t="shared" si="3"/>
        <v>0</v>
      </c>
      <c r="L16" s="40">
        <f t="shared" si="4"/>
        <v>0</v>
      </c>
      <c r="M16" s="42">
        <f t="shared" si="5"/>
        <v>0</v>
      </c>
      <c r="N16" s="40">
        <f t="shared" si="6"/>
        <v>0</v>
      </c>
      <c r="O16" s="10">
        <v>1</v>
      </c>
      <c r="P16" s="11"/>
      <c r="Q16" s="1"/>
      <c r="R16" s="12"/>
      <c r="S16" s="12"/>
      <c r="T16" s="12"/>
      <c r="U16" s="13"/>
      <c r="V16" s="14"/>
      <c r="W16" s="15"/>
      <c r="X16" s="1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6" t="s">
        <v>72</v>
      </c>
    </row>
    <row r="17" spans="1:61" ht="9.75" customHeight="1">
      <c r="A17" s="17">
        <v>14</v>
      </c>
      <c r="B17" s="7" t="s">
        <v>31</v>
      </c>
      <c r="C17" s="7" t="s">
        <v>1</v>
      </c>
      <c r="D17" s="8">
        <f t="shared" si="0"/>
        <v>83.70000000000002</v>
      </c>
      <c r="E17" s="8">
        <v>70.9</v>
      </c>
      <c r="F17" s="8">
        <v>7.2</v>
      </c>
      <c r="G17" s="8">
        <v>1.4</v>
      </c>
      <c r="H17" s="9">
        <v>4.2</v>
      </c>
      <c r="I17" s="13"/>
      <c r="J17" s="40">
        <f t="shared" si="2"/>
        <v>0</v>
      </c>
      <c r="K17" s="42">
        <f t="shared" si="3"/>
        <v>0</v>
      </c>
      <c r="L17" s="40">
        <f t="shared" si="4"/>
        <v>0</v>
      </c>
      <c r="M17" s="42">
        <f t="shared" si="5"/>
        <v>0</v>
      </c>
      <c r="N17" s="40">
        <f t="shared" si="6"/>
        <v>0</v>
      </c>
      <c r="O17" s="10">
        <v>1</v>
      </c>
      <c r="P17" s="11"/>
      <c r="Q17" s="1"/>
      <c r="R17" s="12"/>
      <c r="S17" s="12"/>
      <c r="T17" s="12"/>
      <c r="U17" s="13"/>
      <c r="V17" s="14"/>
      <c r="W17" s="15"/>
      <c r="X17" s="1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6" t="s">
        <v>72</v>
      </c>
    </row>
    <row r="18" spans="1:61" ht="9.75" customHeight="1">
      <c r="A18" s="6">
        <v>15</v>
      </c>
      <c r="B18" s="7" t="s">
        <v>32</v>
      </c>
      <c r="C18" s="7" t="s">
        <v>1</v>
      </c>
      <c r="D18" s="8">
        <f t="shared" si="0"/>
        <v>81.10000000000001</v>
      </c>
      <c r="E18" s="8">
        <v>68.7</v>
      </c>
      <c r="F18" s="8">
        <v>6.9</v>
      </c>
      <c r="G18" s="8">
        <v>1.4</v>
      </c>
      <c r="H18" s="9">
        <v>4.1</v>
      </c>
      <c r="I18" s="13"/>
      <c r="J18" s="40">
        <f t="shared" si="2"/>
        <v>0</v>
      </c>
      <c r="K18" s="42">
        <f t="shared" si="3"/>
        <v>0</v>
      </c>
      <c r="L18" s="40">
        <f t="shared" si="4"/>
        <v>0</v>
      </c>
      <c r="M18" s="42">
        <f t="shared" si="5"/>
        <v>0</v>
      </c>
      <c r="N18" s="40">
        <f t="shared" si="6"/>
        <v>0</v>
      </c>
      <c r="O18" s="10">
        <v>0.2</v>
      </c>
      <c r="P18" s="11"/>
      <c r="Q18" s="1"/>
      <c r="R18" s="12"/>
      <c r="S18" s="12"/>
      <c r="T18" s="12"/>
      <c r="U18" s="13"/>
      <c r="V18" s="14"/>
      <c r="W18" s="15"/>
      <c r="X18" s="1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6" t="s">
        <v>72</v>
      </c>
    </row>
    <row r="19" spans="1:61" ht="9.75" customHeight="1">
      <c r="A19" s="17">
        <v>16</v>
      </c>
      <c r="B19" s="7" t="s">
        <v>33</v>
      </c>
      <c r="C19" s="7" t="s">
        <v>1</v>
      </c>
      <c r="D19" s="8">
        <f t="shared" si="0"/>
        <v>102</v>
      </c>
      <c r="E19" s="8">
        <v>86.5</v>
      </c>
      <c r="F19" s="8">
        <v>8.7</v>
      </c>
      <c r="G19" s="8">
        <v>1.7</v>
      </c>
      <c r="H19" s="9">
        <v>5.1</v>
      </c>
      <c r="I19" s="13"/>
      <c r="J19" s="40">
        <f t="shared" si="2"/>
        <v>0</v>
      </c>
      <c r="K19" s="42">
        <f t="shared" si="3"/>
        <v>0</v>
      </c>
      <c r="L19" s="40">
        <f t="shared" si="4"/>
        <v>0</v>
      </c>
      <c r="M19" s="42">
        <f t="shared" si="5"/>
        <v>0</v>
      </c>
      <c r="N19" s="40">
        <f t="shared" si="6"/>
        <v>0</v>
      </c>
      <c r="O19" s="10">
        <v>0.2</v>
      </c>
      <c r="P19" s="11"/>
      <c r="Q19" s="1"/>
      <c r="R19" s="12"/>
      <c r="S19" s="12"/>
      <c r="T19" s="12"/>
      <c r="U19" s="13"/>
      <c r="V19" s="14"/>
      <c r="W19" s="15"/>
      <c r="X19" s="1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6" t="s">
        <v>72</v>
      </c>
    </row>
    <row r="20" spans="1:61" ht="9.75" customHeight="1">
      <c r="A20" s="6">
        <v>17</v>
      </c>
      <c r="B20" s="7" t="s">
        <v>34</v>
      </c>
      <c r="C20" s="7" t="s">
        <v>1</v>
      </c>
      <c r="D20" s="8">
        <f t="shared" si="0"/>
        <v>118.5</v>
      </c>
      <c r="E20" s="8">
        <v>100.5</v>
      </c>
      <c r="F20" s="8">
        <v>10.1</v>
      </c>
      <c r="G20" s="8">
        <v>2</v>
      </c>
      <c r="H20" s="9">
        <v>5.9</v>
      </c>
      <c r="I20" s="13"/>
      <c r="J20" s="40">
        <f t="shared" si="2"/>
        <v>0</v>
      </c>
      <c r="K20" s="42">
        <f t="shared" si="3"/>
        <v>0</v>
      </c>
      <c r="L20" s="40">
        <f t="shared" si="4"/>
        <v>0</v>
      </c>
      <c r="M20" s="42">
        <f t="shared" si="5"/>
        <v>0</v>
      </c>
      <c r="N20" s="40">
        <f t="shared" si="6"/>
        <v>0</v>
      </c>
      <c r="O20" s="10">
        <v>0.2</v>
      </c>
      <c r="P20" s="11"/>
      <c r="Q20" s="1"/>
      <c r="R20" s="12"/>
      <c r="S20" s="12"/>
      <c r="T20" s="12"/>
      <c r="U20" s="13"/>
      <c r="V20" s="14"/>
      <c r="W20" s="15"/>
      <c r="X20" s="1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6" t="s">
        <v>72</v>
      </c>
    </row>
    <row r="21" spans="1:61" ht="9.75" customHeight="1">
      <c r="A21" s="17">
        <v>18</v>
      </c>
      <c r="B21" s="7" t="s">
        <v>35</v>
      </c>
      <c r="C21" s="7" t="s">
        <v>1</v>
      </c>
      <c r="D21" s="8">
        <f t="shared" si="0"/>
        <v>91.54999999999998</v>
      </c>
      <c r="E21" s="8">
        <v>77.6</v>
      </c>
      <c r="F21" s="8">
        <v>7.8</v>
      </c>
      <c r="G21" s="8">
        <v>1.6</v>
      </c>
      <c r="H21" s="9">
        <v>4.55</v>
      </c>
      <c r="I21" s="13"/>
      <c r="J21" s="40">
        <f t="shared" si="2"/>
        <v>0</v>
      </c>
      <c r="K21" s="42">
        <f t="shared" si="3"/>
        <v>0</v>
      </c>
      <c r="L21" s="40">
        <f t="shared" si="4"/>
        <v>0</v>
      </c>
      <c r="M21" s="42">
        <f t="shared" si="5"/>
        <v>0</v>
      </c>
      <c r="N21" s="40">
        <f t="shared" si="6"/>
        <v>0</v>
      </c>
      <c r="O21" s="10">
        <v>0.2</v>
      </c>
      <c r="P21" s="11"/>
      <c r="Q21" s="1"/>
      <c r="R21" s="12"/>
      <c r="S21" s="12"/>
      <c r="T21" s="12"/>
      <c r="U21" s="13"/>
      <c r="V21" s="14"/>
      <c r="W21" s="15"/>
      <c r="X21" s="1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6" t="s">
        <v>72</v>
      </c>
    </row>
    <row r="22" spans="1:61" ht="9.75" customHeight="1">
      <c r="A22" s="6">
        <v>19</v>
      </c>
      <c r="B22" s="7" t="s">
        <v>36</v>
      </c>
      <c r="C22" s="7" t="s">
        <v>1</v>
      </c>
      <c r="D22" s="8">
        <f t="shared" si="0"/>
        <v>84.55000000000001</v>
      </c>
      <c r="E22" s="8">
        <v>71.7</v>
      </c>
      <c r="F22" s="8">
        <v>7.2</v>
      </c>
      <c r="G22" s="8">
        <v>1.45</v>
      </c>
      <c r="H22" s="9">
        <v>4.2</v>
      </c>
      <c r="I22" s="13"/>
      <c r="J22" s="40">
        <f t="shared" si="2"/>
        <v>0</v>
      </c>
      <c r="K22" s="42">
        <f t="shared" si="3"/>
        <v>0</v>
      </c>
      <c r="L22" s="40">
        <f t="shared" si="4"/>
        <v>0</v>
      </c>
      <c r="M22" s="42">
        <f t="shared" si="5"/>
        <v>0</v>
      </c>
      <c r="N22" s="40">
        <f t="shared" si="6"/>
        <v>0</v>
      </c>
      <c r="O22" s="10">
        <v>0.2</v>
      </c>
      <c r="P22" s="11"/>
      <c r="Q22" s="1"/>
      <c r="R22" s="12"/>
      <c r="S22" s="12"/>
      <c r="T22" s="12"/>
      <c r="U22" s="13"/>
      <c r="V22" s="14"/>
      <c r="W22" s="15"/>
      <c r="X22" s="1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6" t="s">
        <v>72</v>
      </c>
    </row>
    <row r="23" spans="1:61" ht="9.75" customHeight="1">
      <c r="A23" s="17">
        <v>20</v>
      </c>
      <c r="B23" s="7" t="s">
        <v>37</v>
      </c>
      <c r="C23" s="7" t="s">
        <v>1</v>
      </c>
      <c r="D23" s="8">
        <f t="shared" si="0"/>
        <v>75.00000000000001</v>
      </c>
      <c r="E23" s="8">
        <v>63.5</v>
      </c>
      <c r="F23" s="8">
        <v>6.4</v>
      </c>
      <c r="G23" s="8">
        <v>1.4</v>
      </c>
      <c r="H23" s="9">
        <v>3.7</v>
      </c>
      <c r="I23" s="13">
        <v>74725</v>
      </c>
      <c r="J23" s="40">
        <f t="shared" si="2"/>
        <v>747.25</v>
      </c>
      <c r="K23" s="42">
        <f t="shared" si="3"/>
        <v>881.755</v>
      </c>
      <c r="L23" s="40">
        <f t="shared" si="4"/>
        <v>747.25</v>
      </c>
      <c r="M23" s="42">
        <f t="shared" si="5"/>
        <v>881.755</v>
      </c>
      <c r="N23" s="40">
        <f t="shared" si="6"/>
        <v>76488.51000000001</v>
      </c>
      <c r="O23" s="10">
        <v>1</v>
      </c>
      <c r="P23" s="11"/>
      <c r="Q23" s="1"/>
      <c r="R23" s="12"/>
      <c r="S23" s="12"/>
      <c r="T23" s="12"/>
      <c r="U23" s="13"/>
      <c r="V23" s="14"/>
      <c r="W23" s="15"/>
      <c r="X23" s="1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6" t="s">
        <v>63</v>
      </c>
    </row>
    <row r="24" spans="1:61" ht="9.75" customHeight="1">
      <c r="A24" s="6">
        <v>21</v>
      </c>
      <c r="B24" s="7" t="s">
        <v>38</v>
      </c>
      <c r="C24" s="7" t="s">
        <v>1</v>
      </c>
      <c r="D24" s="8">
        <f t="shared" si="0"/>
        <v>135.5</v>
      </c>
      <c r="E24" s="8">
        <v>114.8</v>
      </c>
      <c r="F24" s="8">
        <v>11.6</v>
      </c>
      <c r="G24" s="8">
        <v>2.3</v>
      </c>
      <c r="H24" s="9">
        <v>6.8</v>
      </c>
      <c r="I24" s="13">
        <v>115311</v>
      </c>
      <c r="J24" s="40">
        <f t="shared" si="2"/>
        <v>1153.1100000000001</v>
      </c>
      <c r="K24" s="42">
        <f t="shared" si="3"/>
        <v>1360.6698000000001</v>
      </c>
      <c r="L24" s="40">
        <f t="shared" si="4"/>
        <v>1153.1100000000001</v>
      </c>
      <c r="M24" s="42">
        <f t="shared" si="5"/>
        <v>1360.6698000000001</v>
      </c>
      <c r="N24" s="40">
        <f t="shared" si="6"/>
        <v>118032.3396</v>
      </c>
      <c r="O24" s="10">
        <v>1</v>
      </c>
      <c r="P24" s="11"/>
      <c r="Q24" s="1"/>
      <c r="R24" s="12"/>
      <c r="S24" s="12"/>
      <c r="T24" s="12"/>
      <c r="U24" s="13"/>
      <c r="V24" s="14"/>
      <c r="W24" s="15"/>
      <c r="X24" s="1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6" t="s">
        <v>63</v>
      </c>
    </row>
    <row r="25" spans="1:61" ht="9.75" customHeight="1">
      <c r="A25" s="17">
        <v>22</v>
      </c>
      <c r="B25" s="7" t="s">
        <v>40</v>
      </c>
      <c r="C25" s="7" t="s">
        <v>1</v>
      </c>
      <c r="D25" s="8">
        <f t="shared" si="0"/>
        <v>520.7</v>
      </c>
      <c r="E25" s="8">
        <v>441.3</v>
      </c>
      <c r="F25" s="8">
        <v>44.5</v>
      </c>
      <c r="G25" s="8">
        <v>8.9</v>
      </c>
      <c r="H25" s="9">
        <v>26</v>
      </c>
      <c r="I25" s="13">
        <v>376951</v>
      </c>
      <c r="J25" s="40">
        <f t="shared" si="2"/>
        <v>3769.51</v>
      </c>
      <c r="K25" s="42">
        <f t="shared" si="3"/>
        <v>4448.0218</v>
      </c>
      <c r="L25" s="40">
        <f t="shared" si="4"/>
        <v>3769.51</v>
      </c>
      <c r="M25" s="42">
        <f t="shared" si="5"/>
        <v>4448.0218</v>
      </c>
      <c r="N25" s="40">
        <f t="shared" si="6"/>
        <v>385847.0436</v>
      </c>
      <c r="O25" s="10">
        <v>1</v>
      </c>
      <c r="P25" s="11"/>
      <c r="Q25" s="1"/>
      <c r="R25" s="12"/>
      <c r="S25" s="12"/>
      <c r="T25" s="12"/>
      <c r="U25" s="13"/>
      <c r="V25" s="14"/>
      <c r="W25" s="15"/>
      <c r="X25" s="1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6" t="s">
        <v>66</v>
      </c>
    </row>
    <row r="26" spans="1:61" ht="9.75" customHeight="1">
      <c r="A26" s="19">
        <v>23</v>
      </c>
      <c r="B26" s="20" t="s">
        <v>43</v>
      </c>
      <c r="C26" s="20" t="s">
        <v>1</v>
      </c>
      <c r="D26" s="21">
        <f t="shared" si="0"/>
        <v>480</v>
      </c>
      <c r="E26" s="21">
        <v>406.8</v>
      </c>
      <c r="F26" s="21">
        <v>41</v>
      </c>
      <c r="G26" s="21">
        <v>8.2</v>
      </c>
      <c r="H26" s="22">
        <v>24</v>
      </c>
      <c r="I26" s="13">
        <v>478983</v>
      </c>
      <c r="J26" s="40">
        <f t="shared" si="2"/>
        <v>4789.83</v>
      </c>
      <c r="K26" s="42">
        <f t="shared" si="3"/>
        <v>5651.9994</v>
      </c>
      <c r="L26" s="40">
        <f t="shared" si="4"/>
        <v>4789.83</v>
      </c>
      <c r="M26" s="42">
        <f t="shared" si="5"/>
        <v>5651.9994</v>
      </c>
      <c r="N26" s="40">
        <f t="shared" si="6"/>
        <v>490286.99879999994</v>
      </c>
      <c r="O26" s="10">
        <v>1</v>
      </c>
      <c r="P26" s="11"/>
      <c r="Q26" s="1"/>
      <c r="R26" s="12"/>
      <c r="S26" s="12"/>
      <c r="T26" s="12"/>
      <c r="U26" s="13"/>
      <c r="V26" s="14"/>
      <c r="W26" s="15"/>
      <c r="X26" s="1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6" t="s">
        <v>73</v>
      </c>
    </row>
    <row r="27" spans="1:61" ht="9.75" customHeight="1">
      <c r="A27" s="16">
        <v>24</v>
      </c>
      <c r="B27" s="1" t="s">
        <v>44</v>
      </c>
      <c r="C27" s="1" t="s">
        <v>1</v>
      </c>
      <c r="D27" s="23">
        <f t="shared" si="0"/>
        <v>694.1</v>
      </c>
      <c r="E27" s="23">
        <v>588.2</v>
      </c>
      <c r="F27" s="23">
        <v>59.3</v>
      </c>
      <c r="G27" s="23">
        <v>11.9</v>
      </c>
      <c r="H27" s="24">
        <v>34.7</v>
      </c>
      <c r="I27" s="13">
        <v>677074</v>
      </c>
      <c r="J27" s="40">
        <f t="shared" si="2"/>
        <v>6770.74</v>
      </c>
      <c r="K27" s="42">
        <f t="shared" si="3"/>
        <v>7989.473199999999</v>
      </c>
      <c r="L27" s="40">
        <f t="shared" si="4"/>
        <v>6770.74</v>
      </c>
      <c r="M27" s="42">
        <f t="shared" si="5"/>
        <v>7989.473199999999</v>
      </c>
      <c r="N27" s="40">
        <f t="shared" si="6"/>
        <v>693052.9464</v>
      </c>
      <c r="O27" s="10">
        <v>1</v>
      </c>
      <c r="P27" s="11"/>
      <c r="Q27" s="1"/>
      <c r="R27" s="12"/>
      <c r="S27" s="12"/>
      <c r="T27" s="12"/>
      <c r="U27" s="13"/>
      <c r="V27" s="14"/>
      <c r="W27" s="15"/>
      <c r="X27" s="1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6" t="s">
        <v>66</v>
      </c>
    </row>
    <row r="28" spans="1:61" ht="9.75" customHeight="1">
      <c r="A28" s="16">
        <v>25</v>
      </c>
      <c r="B28" s="1" t="s">
        <v>46</v>
      </c>
      <c r="C28" s="1" t="s">
        <v>1</v>
      </c>
      <c r="D28" s="23">
        <f t="shared" si="0"/>
        <v>253.79999999999998</v>
      </c>
      <c r="E28" s="23">
        <v>215.1</v>
      </c>
      <c r="F28" s="23">
        <v>21.7</v>
      </c>
      <c r="G28" s="23">
        <v>4.3</v>
      </c>
      <c r="H28" s="24">
        <v>12.7</v>
      </c>
      <c r="I28" s="13"/>
      <c r="J28" s="40">
        <f t="shared" si="2"/>
        <v>0</v>
      </c>
      <c r="K28" s="42">
        <f t="shared" si="3"/>
        <v>0</v>
      </c>
      <c r="L28" s="40">
        <f t="shared" si="4"/>
        <v>0</v>
      </c>
      <c r="M28" s="42">
        <f t="shared" si="5"/>
        <v>0</v>
      </c>
      <c r="N28" s="40">
        <f t="shared" si="6"/>
        <v>0</v>
      </c>
      <c r="O28" s="10">
        <v>0.3</v>
      </c>
      <c r="P28" s="11"/>
      <c r="Q28" s="1"/>
      <c r="R28" s="12"/>
      <c r="S28" s="12"/>
      <c r="T28" s="12"/>
      <c r="U28" s="13"/>
      <c r="V28" s="14"/>
      <c r="W28" s="15"/>
      <c r="X28" s="13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6" t="s">
        <v>66</v>
      </c>
    </row>
    <row r="29" spans="1:61" ht="9.75" customHeight="1">
      <c r="A29" s="25"/>
      <c r="B29" s="25" t="s">
        <v>47</v>
      </c>
      <c r="C29" s="25"/>
      <c r="D29" s="26">
        <f>SUM(D4:D28)</f>
        <v>6849.1</v>
      </c>
      <c r="E29" s="25"/>
      <c r="F29" s="25"/>
      <c r="G29" s="25"/>
      <c r="H29" s="27"/>
      <c r="I29" s="41">
        <f aca="true" t="shared" si="7" ref="I29:N29">SUM(I4:I28)</f>
        <v>4967700</v>
      </c>
      <c r="J29" s="41">
        <f t="shared" si="7"/>
        <v>49677</v>
      </c>
      <c r="K29" s="41">
        <f t="shared" si="7"/>
        <v>58618.86</v>
      </c>
      <c r="L29" s="41">
        <f t="shared" si="7"/>
        <v>49677</v>
      </c>
      <c r="M29" s="41">
        <f t="shared" si="7"/>
        <v>58618.86</v>
      </c>
      <c r="N29" s="41">
        <f t="shared" si="7"/>
        <v>5084937.720000001</v>
      </c>
      <c r="O29" s="28">
        <f>SUM(O4:O28)/25</f>
        <v>0.7559999999999998</v>
      </c>
      <c r="P29" s="1"/>
      <c r="Q29" s="1"/>
      <c r="R29" s="1"/>
      <c r="S29" s="1"/>
      <c r="T29" s="1"/>
      <c r="U29" s="18"/>
      <c r="V29" s="18"/>
      <c r="W29" s="18"/>
      <c r="X29" s="18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9.75" customHeight="1">
      <c r="A30" s="29"/>
      <c r="B30" s="29" t="s">
        <v>48</v>
      </c>
      <c r="C30" s="2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0"/>
      <c r="P30" s="1"/>
      <c r="Q30" s="1"/>
      <c r="R30" s="1"/>
      <c r="S30" s="1"/>
      <c r="T30" s="1"/>
      <c r="U30" s="18"/>
      <c r="V30" s="18"/>
      <c r="W30" s="18"/>
      <c r="X30" s="18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9.75" customHeight="1">
      <c r="A31" s="16">
        <v>1</v>
      </c>
      <c r="B31" s="1" t="s">
        <v>0</v>
      </c>
      <c r="C31" s="31" t="s">
        <v>2</v>
      </c>
      <c r="D31" s="23">
        <f aca="true" t="shared" si="8" ref="D31:D41">SUM(E31:H31)</f>
        <v>21</v>
      </c>
      <c r="E31" s="23">
        <v>17.8</v>
      </c>
      <c r="F31" s="23">
        <v>1.75</v>
      </c>
      <c r="G31" s="23">
        <v>0.4</v>
      </c>
      <c r="H31" s="24">
        <v>1.05</v>
      </c>
      <c r="I31" s="13"/>
      <c r="J31" s="13">
        <f>I31*1%</f>
        <v>0</v>
      </c>
      <c r="K31" s="43">
        <f>J31*1.18</f>
        <v>0</v>
      </c>
      <c r="L31" s="13">
        <f>I31*1%</f>
        <v>0</v>
      </c>
      <c r="M31" s="43">
        <f>L31*1.18</f>
        <v>0</v>
      </c>
      <c r="N31" s="13">
        <f>I31+K31+M31</f>
        <v>0</v>
      </c>
      <c r="O31" s="10">
        <v>1</v>
      </c>
      <c r="P31" s="1"/>
      <c r="Q31" s="1"/>
      <c r="R31" s="1"/>
      <c r="S31" s="1"/>
      <c r="T31" s="1"/>
      <c r="U31" s="18"/>
      <c r="V31" s="18"/>
      <c r="W31" s="18"/>
      <c r="X31" s="18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6" t="s">
        <v>62</v>
      </c>
    </row>
    <row r="32" spans="1:61" ht="9.75" customHeight="1">
      <c r="A32" s="16">
        <v>2</v>
      </c>
      <c r="B32" s="1" t="s">
        <v>3</v>
      </c>
      <c r="C32" s="31" t="s">
        <v>2</v>
      </c>
      <c r="D32" s="23">
        <f t="shared" si="8"/>
        <v>265.9</v>
      </c>
      <c r="E32" s="23">
        <v>225.4</v>
      </c>
      <c r="F32" s="23">
        <v>22.7</v>
      </c>
      <c r="G32" s="23">
        <v>4.5</v>
      </c>
      <c r="H32" s="24">
        <v>13.3</v>
      </c>
      <c r="I32" s="13"/>
      <c r="J32" s="13">
        <f aca="true" t="shared" si="9" ref="J32:J41">I32*1%</f>
        <v>0</v>
      </c>
      <c r="K32" s="43">
        <f aca="true" t="shared" si="10" ref="K32:K41">J32*1.18</f>
        <v>0</v>
      </c>
      <c r="L32" s="13">
        <f aca="true" t="shared" si="11" ref="L32:L41">I32*1%</f>
        <v>0</v>
      </c>
      <c r="M32" s="43">
        <f aca="true" t="shared" si="12" ref="M32:M41">L32*1.18</f>
        <v>0</v>
      </c>
      <c r="N32" s="13">
        <f aca="true" t="shared" si="13" ref="N32:N41">I32+K32+M32</f>
        <v>0</v>
      </c>
      <c r="O32" s="10">
        <v>1</v>
      </c>
      <c r="P32" s="1"/>
      <c r="Q32" s="1"/>
      <c r="R32" s="1"/>
      <c r="S32" s="1"/>
      <c r="T32" s="1"/>
      <c r="U32" s="18"/>
      <c r="V32" s="18"/>
      <c r="W32" s="18"/>
      <c r="X32" s="18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6" t="s">
        <v>62</v>
      </c>
    </row>
    <row r="33" spans="1:61" ht="9.75" customHeight="1">
      <c r="A33" s="16">
        <v>3</v>
      </c>
      <c r="B33" s="44" t="s">
        <v>6</v>
      </c>
      <c r="C33" s="31" t="s">
        <v>2</v>
      </c>
      <c r="D33" s="23">
        <f t="shared" si="8"/>
        <v>38.6</v>
      </c>
      <c r="E33" s="23">
        <v>32.7</v>
      </c>
      <c r="F33" s="23">
        <v>3.3</v>
      </c>
      <c r="G33" s="23">
        <v>0.7</v>
      </c>
      <c r="H33" s="24">
        <v>1.9</v>
      </c>
      <c r="I33" s="13"/>
      <c r="J33" s="13">
        <f t="shared" si="9"/>
        <v>0</v>
      </c>
      <c r="K33" s="43">
        <f t="shared" si="10"/>
        <v>0</v>
      </c>
      <c r="L33" s="13">
        <f t="shared" si="11"/>
        <v>0</v>
      </c>
      <c r="M33" s="43">
        <f t="shared" si="12"/>
        <v>0</v>
      </c>
      <c r="N33" s="13">
        <f t="shared" si="13"/>
        <v>0</v>
      </c>
      <c r="O33" s="10">
        <v>1</v>
      </c>
      <c r="P33" s="1"/>
      <c r="Q33" s="1"/>
      <c r="R33" s="1"/>
      <c r="S33" s="1"/>
      <c r="T33" s="1"/>
      <c r="U33" s="18"/>
      <c r="V33" s="18"/>
      <c r="W33" s="18"/>
      <c r="X33" s="1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6" t="s">
        <v>62</v>
      </c>
    </row>
    <row r="34" spans="1:61" ht="9.75" customHeight="1">
      <c r="A34" s="16">
        <v>4</v>
      </c>
      <c r="B34" s="1" t="s">
        <v>11</v>
      </c>
      <c r="C34" s="31" t="s">
        <v>2</v>
      </c>
      <c r="D34" s="23">
        <f t="shared" si="8"/>
        <v>55.89999999999999</v>
      </c>
      <c r="E34" s="23">
        <v>47.3</v>
      </c>
      <c r="F34" s="23">
        <v>4.8</v>
      </c>
      <c r="G34" s="23">
        <v>1</v>
      </c>
      <c r="H34" s="24">
        <v>2.8</v>
      </c>
      <c r="I34" s="13"/>
      <c r="J34" s="13">
        <f t="shared" si="9"/>
        <v>0</v>
      </c>
      <c r="K34" s="43">
        <f t="shared" si="10"/>
        <v>0</v>
      </c>
      <c r="L34" s="13">
        <f t="shared" si="11"/>
        <v>0</v>
      </c>
      <c r="M34" s="43">
        <f t="shared" si="12"/>
        <v>0</v>
      </c>
      <c r="N34" s="13">
        <f t="shared" si="13"/>
        <v>0</v>
      </c>
      <c r="O34" s="10">
        <v>1</v>
      </c>
      <c r="P34" s="1"/>
      <c r="Q34" s="1"/>
      <c r="R34" s="1"/>
      <c r="S34" s="1"/>
      <c r="T34" s="1"/>
      <c r="U34" s="18"/>
      <c r="V34" s="18"/>
      <c r="W34" s="18"/>
      <c r="X34" s="18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6" t="s">
        <v>62</v>
      </c>
    </row>
    <row r="35" spans="1:61" ht="9.75" customHeight="1">
      <c r="A35" s="16">
        <v>5</v>
      </c>
      <c r="B35" s="1" t="s">
        <v>13</v>
      </c>
      <c r="C35" s="31" t="s">
        <v>2</v>
      </c>
      <c r="D35" s="23">
        <f t="shared" si="8"/>
        <v>70.10000000000001</v>
      </c>
      <c r="E35" s="23">
        <v>59.4</v>
      </c>
      <c r="F35" s="23">
        <v>6</v>
      </c>
      <c r="G35" s="23">
        <v>1.2</v>
      </c>
      <c r="H35" s="24">
        <v>3.5</v>
      </c>
      <c r="I35" s="13"/>
      <c r="J35" s="13">
        <f t="shared" si="9"/>
        <v>0</v>
      </c>
      <c r="K35" s="43">
        <f t="shared" si="10"/>
        <v>0</v>
      </c>
      <c r="L35" s="13">
        <f t="shared" si="11"/>
        <v>0</v>
      </c>
      <c r="M35" s="43">
        <f t="shared" si="12"/>
        <v>0</v>
      </c>
      <c r="N35" s="13">
        <f t="shared" si="13"/>
        <v>0</v>
      </c>
      <c r="O35" s="10">
        <v>1</v>
      </c>
      <c r="P35" s="1"/>
      <c r="Q35" s="1"/>
      <c r="R35" s="1"/>
      <c r="S35" s="1"/>
      <c r="T35" s="1"/>
      <c r="U35" s="18"/>
      <c r="V35" s="18"/>
      <c r="W35" s="18"/>
      <c r="X35" s="18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6" t="s">
        <v>62</v>
      </c>
    </row>
    <row r="36" spans="1:61" ht="9.75" customHeight="1">
      <c r="A36" s="16">
        <v>6</v>
      </c>
      <c r="B36" s="1" t="s">
        <v>14</v>
      </c>
      <c r="C36" s="31" t="s">
        <v>2</v>
      </c>
      <c r="D36" s="23">
        <f t="shared" si="8"/>
        <v>97.90000000000002</v>
      </c>
      <c r="E36" s="23">
        <v>82.9</v>
      </c>
      <c r="F36" s="23">
        <v>8.4</v>
      </c>
      <c r="G36" s="23">
        <v>1.7</v>
      </c>
      <c r="H36" s="24">
        <v>4.9</v>
      </c>
      <c r="I36" s="13"/>
      <c r="J36" s="13">
        <f t="shared" si="9"/>
        <v>0</v>
      </c>
      <c r="K36" s="43">
        <f t="shared" si="10"/>
        <v>0</v>
      </c>
      <c r="L36" s="13">
        <f t="shared" si="11"/>
        <v>0</v>
      </c>
      <c r="M36" s="43">
        <f t="shared" si="12"/>
        <v>0</v>
      </c>
      <c r="N36" s="13">
        <f t="shared" si="13"/>
        <v>0</v>
      </c>
      <c r="O36" s="10">
        <v>1</v>
      </c>
      <c r="P36" s="1"/>
      <c r="Q36" s="1"/>
      <c r="R36" s="1"/>
      <c r="S36" s="1"/>
      <c r="T36" s="1"/>
      <c r="U36" s="18"/>
      <c r="V36" s="18"/>
      <c r="W36" s="18"/>
      <c r="X36" s="18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6" t="s">
        <v>62</v>
      </c>
    </row>
    <row r="37" spans="1:61" ht="9.75" customHeight="1">
      <c r="A37" s="16">
        <v>7</v>
      </c>
      <c r="B37" s="1" t="s">
        <v>15</v>
      </c>
      <c r="C37" s="31" t="s">
        <v>2</v>
      </c>
      <c r="D37" s="23">
        <f t="shared" si="8"/>
        <v>100.39999999999999</v>
      </c>
      <c r="E37" s="23">
        <v>85.1</v>
      </c>
      <c r="F37" s="23">
        <v>8.6</v>
      </c>
      <c r="G37" s="23">
        <v>1.7</v>
      </c>
      <c r="H37" s="24">
        <v>5</v>
      </c>
      <c r="I37" s="13"/>
      <c r="J37" s="13">
        <f t="shared" si="9"/>
        <v>0</v>
      </c>
      <c r="K37" s="43">
        <f t="shared" si="10"/>
        <v>0</v>
      </c>
      <c r="L37" s="13">
        <f t="shared" si="11"/>
        <v>0</v>
      </c>
      <c r="M37" s="43">
        <f t="shared" si="12"/>
        <v>0</v>
      </c>
      <c r="N37" s="13">
        <f t="shared" si="13"/>
        <v>0</v>
      </c>
      <c r="O37" s="10">
        <v>1</v>
      </c>
      <c r="P37" s="1"/>
      <c r="Q37" s="1"/>
      <c r="R37" s="1"/>
      <c r="S37" s="1"/>
      <c r="T37" s="1"/>
      <c r="U37" s="18"/>
      <c r="V37" s="18"/>
      <c r="W37" s="18"/>
      <c r="X37" s="18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6" t="s">
        <v>62</v>
      </c>
    </row>
    <row r="38" spans="1:61" ht="9.75" customHeight="1">
      <c r="A38" s="16">
        <v>8</v>
      </c>
      <c r="B38" s="44" t="s">
        <v>20</v>
      </c>
      <c r="C38" s="31" t="s">
        <v>2</v>
      </c>
      <c r="D38" s="23">
        <f t="shared" si="8"/>
        <v>48.4</v>
      </c>
      <c r="E38" s="23">
        <v>41.1</v>
      </c>
      <c r="F38" s="23">
        <v>4.1</v>
      </c>
      <c r="G38" s="23">
        <v>0.8</v>
      </c>
      <c r="H38" s="24">
        <v>2.4</v>
      </c>
      <c r="I38" s="13"/>
      <c r="J38" s="13">
        <f t="shared" si="9"/>
        <v>0</v>
      </c>
      <c r="K38" s="43">
        <f t="shared" si="10"/>
        <v>0</v>
      </c>
      <c r="L38" s="13">
        <f t="shared" si="11"/>
        <v>0</v>
      </c>
      <c r="M38" s="43">
        <f t="shared" si="12"/>
        <v>0</v>
      </c>
      <c r="N38" s="13">
        <f t="shared" si="13"/>
        <v>0</v>
      </c>
      <c r="O38" s="10">
        <v>1</v>
      </c>
      <c r="P38" s="11"/>
      <c r="Q38" s="1"/>
      <c r="R38" s="12"/>
      <c r="S38" s="12"/>
      <c r="T38" s="12"/>
      <c r="U38" s="13"/>
      <c r="V38" s="14"/>
      <c r="W38" s="15"/>
      <c r="X38" s="1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6" t="s">
        <v>62</v>
      </c>
    </row>
    <row r="39" spans="1:61" ht="9.75" customHeight="1">
      <c r="A39" s="16">
        <v>9</v>
      </c>
      <c r="B39" s="1" t="s">
        <v>21</v>
      </c>
      <c r="C39" s="31" t="s">
        <v>2</v>
      </c>
      <c r="D39" s="23">
        <f t="shared" si="8"/>
        <v>47.599999999999994</v>
      </c>
      <c r="E39" s="23">
        <v>40.3</v>
      </c>
      <c r="F39" s="23">
        <v>4.15</v>
      </c>
      <c r="G39" s="23">
        <v>0.8</v>
      </c>
      <c r="H39" s="24">
        <v>2.35</v>
      </c>
      <c r="I39" s="13"/>
      <c r="J39" s="13">
        <f t="shared" si="9"/>
        <v>0</v>
      </c>
      <c r="K39" s="43">
        <f t="shared" si="10"/>
        <v>0</v>
      </c>
      <c r="L39" s="13">
        <f t="shared" si="11"/>
        <v>0</v>
      </c>
      <c r="M39" s="43">
        <f t="shared" si="12"/>
        <v>0</v>
      </c>
      <c r="N39" s="13">
        <f t="shared" si="13"/>
        <v>0</v>
      </c>
      <c r="O39" s="10">
        <v>1</v>
      </c>
      <c r="P39" s="1"/>
      <c r="Q39" s="1"/>
      <c r="R39" s="1"/>
      <c r="S39" s="1"/>
      <c r="T39" s="1"/>
      <c r="U39" s="18"/>
      <c r="V39" s="18"/>
      <c r="W39" s="18"/>
      <c r="X39" s="18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9.75" customHeight="1">
      <c r="A40" s="16">
        <v>10</v>
      </c>
      <c r="B40" s="1" t="s">
        <v>39</v>
      </c>
      <c r="C40" s="31" t="s">
        <v>2</v>
      </c>
      <c r="D40" s="23">
        <f t="shared" si="8"/>
        <v>61.9</v>
      </c>
      <c r="E40" s="23">
        <v>52.4</v>
      </c>
      <c r="F40" s="23">
        <v>5.3</v>
      </c>
      <c r="G40" s="23">
        <v>1.1</v>
      </c>
      <c r="H40" s="24">
        <v>3.1</v>
      </c>
      <c r="I40" s="13"/>
      <c r="J40" s="13">
        <f t="shared" si="9"/>
        <v>0</v>
      </c>
      <c r="K40" s="43">
        <f t="shared" si="10"/>
        <v>0</v>
      </c>
      <c r="L40" s="13">
        <f t="shared" si="11"/>
        <v>0</v>
      </c>
      <c r="M40" s="43">
        <f t="shared" si="12"/>
        <v>0</v>
      </c>
      <c r="N40" s="13">
        <f t="shared" si="13"/>
        <v>0</v>
      </c>
      <c r="O40" s="10">
        <v>1</v>
      </c>
      <c r="P40" s="1"/>
      <c r="Q40" s="1"/>
      <c r="R40" s="1"/>
      <c r="S40" s="1"/>
      <c r="T40" s="1"/>
      <c r="U40" s="18"/>
      <c r="V40" s="18"/>
      <c r="W40" s="18"/>
      <c r="X40" s="18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6" t="s">
        <v>62</v>
      </c>
    </row>
    <row r="41" spans="1:61" ht="9.75" customHeight="1">
      <c r="A41" s="16">
        <v>11</v>
      </c>
      <c r="B41" s="1" t="s">
        <v>40</v>
      </c>
      <c r="C41" s="31" t="s">
        <v>2</v>
      </c>
      <c r="D41" s="23">
        <f t="shared" si="8"/>
        <v>86.4</v>
      </c>
      <c r="E41" s="23">
        <v>73.2</v>
      </c>
      <c r="F41" s="23">
        <v>7.4</v>
      </c>
      <c r="G41" s="23">
        <v>1.5</v>
      </c>
      <c r="H41" s="24">
        <v>4.3</v>
      </c>
      <c r="I41" s="13">
        <v>76303</v>
      </c>
      <c r="J41" s="13">
        <f t="shared" si="9"/>
        <v>763.03</v>
      </c>
      <c r="K41" s="43">
        <f t="shared" si="10"/>
        <v>900.3753999999999</v>
      </c>
      <c r="L41" s="13">
        <f t="shared" si="11"/>
        <v>763.03</v>
      </c>
      <c r="M41" s="43">
        <f t="shared" si="12"/>
        <v>900.3753999999999</v>
      </c>
      <c r="N41" s="13">
        <f t="shared" si="13"/>
        <v>78103.75080000001</v>
      </c>
      <c r="O41" s="10">
        <v>1</v>
      </c>
      <c r="P41" s="1"/>
      <c r="Q41" s="1"/>
      <c r="R41" s="1"/>
      <c r="S41" s="1"/>
      <c r="T41" s="1"/>
      <c r="U41" s="18"/>
      <c r="V41" s="18"/>
      <c r="W41" s="18"/>
      <c r="X41" s="18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6" t="s">
        <v>66</v>
      </c>
    </row>
    <row r="42" spans="1:61" s="29" customFormat="1" ht="9.75" customHeight="1">
      <c r="A42" s="25"/>
      <c r="B42" s="25" t="s">
        <v>47</v>
      </c>
      <c r="C42" s="25"/>
      <c r="D42" s="26">
        <f>SUM(D31:D41)</f>
        <v>894.0999999999999</v>
      </c>
      <c r="E42" s="25"/>
      <c r="F42" s="25"/>
      <c r="G42" s="25"/>
      <c r="H42" s="27"/>
      <c r="I42" s="41">
        <f aca="true" t="shared" si="14" ref="I42:N42">SUM(I31:I41)</f>
        <v>76303</v>
      </c>
      <c r="J42" s="41">
        <f t="shared" si="14"/>
        <v>763.03</v>
      </c>
      <c r="K42" s="41">
        <f t="shared" si="14"/>
        <v>900.3753999999999</v>
      </c>
      <c r="L42" s="41">
        <f t="shared" si="14"/>
        <v>763.03</v>
      </c>
      <c r="M42" s="41">
        <f t="shared" si="14"/>
        <v>900.3753999999999</v>
      </c>
      <c r="N42" s="41">
        <f t="shared" si="14"/>
        <v>78103.75080000001</v>
      </c>
      <c r="O42" s="28">
        <f>SUM(O31:O41)/11</f>
        <v>1</v>
      </c>
      <c r="P42" s="32"/>
      <c r="Q42" s="32"/>
      <c r="R42" s="32"/>
      <c r="S42" s="32"/>
      <c r="T42" s="32"/>
      <c r="U42" s="33"/>
      <c r="V42" s="33"/>
      <c r="W42" s="33"/>
      <c r="X42" s="33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</row>
    <row r="43" spans="2:61" s="29" customFormat="1" ht="9.75" customHeight="1">
      <c r="B43" s="29" t="s">
        <v>49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0"/>
      <c r="P43" s="32"/>
      <c r="Q43" s="32"/>
      <c r="R43" s="32"/>
      <c r="S43" s="32"/>
      <c r="T43" s="32"/>
      <c r="U43" s="33"/>
      <c r="V43" s="33"/>
      <c r="W43" s="33"/>
      <c r="X43" s="33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</row>
    <row r="44" spans="1:61" ht="9.75" customHeight="1">
      <c r="A44" s="1">
        <v>1</v>
      </c>
      <c r="B44" s="1" t="s">
        <v>44</v>
      </c>
      <c r="C44" s="31" t="s">
        <v>45</v>
      </c>
      <c r="D44" s="23">
        <f>SUM(E44:H44)</f>
        <v>59.800000000000004</v>
      </c>
      <c r="E44" s="23">
        <v>50.7</v>
      </c>
      <c r="F44" s="23">
        <v>5</v>
      </c>
      <c r="G44" s="23">
        <v>1.1</v>
      </c>
      <c r="H44" s="24">
        <v>3</v>
      </c>
      <c r="I44" s="13"/>
      <c r="J44" s="13">
        <f>I44*1%</f>
        <v>0</v>
      </c>
      <c r="K44" s="43">
        <f>J44*1.18</f>
        <v>0</v>
      </c>
      <c r="L44" s="13">
        <f>I44*1%</f>
        <v>0</v>
      </c>
      <c r="M44" s="43">
        <f>L44*1.18</f>
        <v>0</v>
      </c>
      <c r="N44" s="13">
        <f>I44+K44+M44</f>
        <v>0</v>
      </c>
      <c r="O44" s="10">
        <v>0.3</v>
      </c>
      <c r="P44" s="1"/>
      <c r="Q44" s="1"/>
      <c r="R44" s="1"/>
      <c r="S44" s="1"/>
      <c r="T44" s="1"/>
      <c r="U44" s="18"/>
      <c r="V44" s="18"/>
      <c r="W44" s="18"/>
      <c r="X44" s="18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9.75" customHeight="1">
      <c r="A45" s="25"/>
      <c r="B45" s="25" t="s">
        <v>47</v>
      </c>
      <c r="C45" s="25"/>
      <c r="D45" s="26">
        <f>SUM(D44)</f>
        <v>59.800000000000004</v>
      </c>
      <c r="E45" s="25"/>
      <c r="F45" s="25"/>
      <c r="G45" s="25"/>
      <c r="H45" s="27"/>
      <c r="I45" s="41">
        <f aca="true" t="shared" si="15" ref="I45:O45">I44</f>
        <v>0</v>
      </c>
      <c r="J45" s="41">
        <f t="shared" si="15"/>
        <v>0</v>
      </c>
      <c r="K45" s="41">
        <f t="shared" si="15"/>
        <v>0</v>
      </c>
      <c r="L45" s="41">
        <f t="shared" si="15"/>
        <v>0</v>
      </c>
      <c r="M45" s="41">
        <f t="shared" si="15"/>
        <v>0</v>
      </c>
      <c r="N45" s="41">
        <f t="shared" si="15"/>
        <v>0</v>
      </c>
      <c r="O45" s="28">
        <f t="shared" si="15"/>
        <v>0.3</v>
      </c>
      <c r="P45" s="1"/>
      <c r="Q45" s="1"/>
      <c r="R45" s="1"/>
      <c r="S45" s="1"/>
      <c r="T45" s="1"/>
      <c r="U45" s="18"/>
      <c r="V45" s="18"/>
      <c r="W45" s="18"/>
      <c r="X45" s="18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2:61" s="29" customFormat="1" ht="9.75" customHeight="1">
      <c r="B46" s="29" t="s">
        <v>51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0"/>
      <c r="P46" s="32"/>
      <c r="Q46" s="32"/>
      <c r="R46" s="32"/>
      <c r="S46" s="32"/>
      <c r="T46" s="32"/>
      <c r="U46" s="33"/>
      <c r="V46" s="33"/>
      <c r="W46" s="33"/>
      <c r="X46" s="33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</row>
    <row r="47" spans="1:61" ht="9.75" customHeight="1">
      <c r="A47" s="16">
        <v>1</v>
      </c>
      <c r="B47" s="1" t="s">
        <v>3</v>
      </c>
      <c r="C47" s="31" t="s">
        <v>5</v>
      </c>
      <c r="D47" s="23">
        <f aca="true" t="shared" si="16" ref="D47:D55">SUM(E47:H47)</f>
        <v>880.1</v>
      </c>
      <c r="E47" s="23">
        <v>745.9</v>
      </c>
      <c r="F47" s="23">
        <v>75.2</v>
      </c>
      <c r="G47" s="23">
        <v>15</v>
      </c>
      <c r="H47" s="24">
        <v>44</v>
      </c>
      <c r="I47" s="13"/>
      <c r="J47" s="13">
        <f>I47*1%</f>
        <v>0</v>
      </c>
      <c r="K47" s="43">
        <f>J47*1.18</f>
        <v>0</v>
      </c>
      <c r="L47" s="13">
        <f>I47*1%</f>
        <v>0</v>
      </c>
      <c r="M47" s="43">
        <f>L47*1.18</f>
        <v>0</v>
      </c>
      <c r="N47" s="13">
        <f>I47+K47+M47</f>
        <v>0</v>
      </c>
      <c r="O47" s="10">
        <v>0.4</v>
      </c>
      <c r="P47" s="1"/>
      <c r="Q47" s="1"/>
      <c r="R47" s="1"/>
      <c r="S47" s="1"/>
      <c r="T47" s="1"/>
      <c r="U47" s="18"/>
      <c r="V47" s="18"/>
      <c r="W47" s="18"/>
      <c r="X47" s="18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 t="s">
        <v>65</v>
      </c>
    </row>
    <row r="48" spans="1:61" ht="9.75" customHeight="1">
      <c r="A48" s="16">
        <v>2</v>
      </c>
      <c r="B48" s="1" t="s">
        <v>6</v>
      </c>
      <c r="C48" s="31" t="s">
        <v>5</v>
      </c>
      <c r="D48" s="23">
        <f t="shared" si="16"/>
        <v>361.09999999999997</v>
      </c>
      <c r="E48" s="23">
        <v>305.9</v>
      </c>
      <c r="F48" s="23">
        <v>30.9</v>
      </c>
      <c r="G48" s="23">
        <v>6.2</v>
      </c>
      <c r="H48" s="24">
        <v>18.1</v>
      </c>
      <c r="I48" s="13"/>
      <c r="J48" s="13">
        <f aca="true" t="shared" si="17" ref="J48:J55">I48*1%</f>
        <v>0</v>
      </c>
      <c r="K48" s="43">
        <f aca="true" t="shared" si="18" ref="K48:K55">J48*1.18</f>
        <v>0</v>
      </c>
      <c r="L48" s="13">
        <f aca="true" t="shared" si="19" ref="L48:L55">I48*1%</f>
        <v>0</v>
      </c>
      <c r="M48" s="43">
        <f aca="true" t="shared" si="20" ref="M48:M55">L48*1.18</f>
        <v>0</v>
      </c>
      <c r="N48" s="13">
        <f aca="true" t="shared" si="21" ref="N48:N55">I48+K48+M48</f>
        <v>0</v>
      </c>
      <c r="O48" s="10">
        <v>0.4</v>
      </c>
      <c r="P48" s="1"/>
      <c r="Q48" s="1"/>
      <c r="R48" s="1"/>
      <c r="S48" s="1"/>
      <c r="T48" s="1"/>
      <c r="U48" s="18"/>
      <c r="V48" s="18"/>
      <c r="W48" s="18"/>
      <c r="X48" s="18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 t="s">
        <v>65</v>
      </c>
    </row>
    <row r="49" spans="1:61" ht="9.75" customHeight="1">
      <c r="A49" s="16">
        <v>3</v>
      </c>
      <c r="B49" s="1" t="s">
        <v>11</v>
      </c>
      <c r="C49" s="31" t="s">
        <v>5</v>
      </c>
      <c r="D49" s="23">
        <f t="shared" si="16"/>
        <v>223.4</v>
      </c>
      <c r="E49" s="23">
        <v>189.3</v>
      </c>
      <c r="F49" s="23">
        <v>19.1</v>
      </c>
      <c r="G49" s="23">
        <v>3.8</v>
      </c>
      <c r="H49" s="24">
        <v>11.2</v>
      </c>
      <c r="I49" s="13"/>
      <c r="J49" s="13">
        <f t="shared" si="17"/>
        <v>0</v>
      </c>
      <c r="K49" s="43">
        <f t="shared" si="18"/>
        <v>0</v>
      </c>
      <c r="L49" s="13">
        <f t="shared" si="19"/>
        <v>0</v>
      </c>
      <c r="M49" s="43">
        <f t="shared" si="20"/>
        <v>0</v>
      </c>
      <c r="N49" s="13">
        <f t="shared" si="21"/>
        <v>0</v>
      </c>
      <c r="O49" s="10">
        <v>0.4</v>
      </c>
      <c r="P49" s="1"/>
      <c r="Q49" s="1"/>
      <c r="R49" s="1"/>
      <c r="S49" s="1"/>
      <c r="T49" s="1"/>
      <c r="U49" s="18"/>
      <c r="V49" s="18"/>
      <c r="W49" s="18"/>
      <c r="X49" s="18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 t="s">
        <v>65</v>
      </c>
    </row>
    <row r="50" spans="1:61" ht="9.75" customHeight="1">
      <c r="A50" s="16">
        <v>4</v>
      </c>
      <c r="B50" s="1" t="s">
        <v>13</v>
      </c>
      <c r="C50" s="31" t="s">
        <v>5</v>
      </c>
      <c r="D50" s="23">
        <f t="shared" si="16"/>
        <v>423.29999999999995</v>
      </c>
      <c r="E50" s="23">
        <v>358.7</v>
      </c>
      <c r="F50" s="23">
        <v>36.2</v>
      </c>
      <c r="G50" s="23">
        <v>7.2</v>
      </c>
      <c r="H50" s="24">
        <v>21.2</v>
      </c>
      <c r="I50" s="13"/>
      <c r="J50" s="13">
        <f t="shared" si="17"/>
        <v>0</v>
      </c>
      <c r="K50" s="43">
        <f t="shared" si="18"/>
        <v>0</v>
      </c>
      <c r="L50" s="13">
        <f t="shared" si="19"/>
        <v>0</v>
      </c>
      <c r="M50" s="43">
        <f t="shared" si="20"/>
        <v>0</v>
      </c>
      <c r="N50" s="13">
        <f t="shared" si="21"/>
        <v>0</v>
      </c>
      <c r="O50" s="10">
        <v>0.4</v>
      </c>
      <c r="P50" s="1"/>
      <c r="Q50" s="1"/>
      <c r="R50" s="1"/>
      <c r="S50" s="1"/>
      <c r="T50" s="1"/>
      <c r="U50" s="18"/>
      <c r="V50" s="18"/>
      <c r="W50" s="18"/>
      <c r="X50" s="18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 t="s">
        <v>65</v>
      </c>
    </row>
    <row r="51" spans="1:61" ht="9.75" customHeight="1">
      <c r="A51" s="16">
        <v>5</v>
      </c>
      <c r="B51" s="1" t="s">
        <v>14</v>
      </c>
      <c r="C51" s="31" t="s">
        <v>5</v>
      </c>
      <c r="D51" s="23">
        <f t="shared" si="16"/>
        <v>701.5</v>
      </c>
      <c r="E51" s="23">
        <v>594.5</v>
      </c>
      <c r="F51" s="23">
        <v>59.9</v>
      </c>
      <c r="G51" s="23">
        <v>12</v>
      </c>
      <c r="H51" s="24">
        <v>35.1</v>
      </c>
      <c r="I51" s="13"/>
      <c r="J51" s="13">
        <f t="shared" si="17"/>
        <v>0</v>
      </c>
      <c r="K51" s="43">
        <f t="shared" si="18"/>
        <v>0</v>
      </c>
      <c r="L51" s="13">
        <f t="shared" si="19"/>
        <v>0</v>
      </c>
      <c r="M51" s="43">
        <f t="shared" si="20"/>
        <v>0</v>
      </c>
      <c r="N51" s="13">
        <f t="shared" si="21"/>
        <v>0</v>
      </c>
      <c r="O51" s="10">
        <v>0.4</v>
      </c>
      <c r="P51" s="1"/>
      <c r="Q51" s="1"/>
      <c r="R51" s="1"/>
      <c r="S51" s="1"/>
      <c r="T51" s="1"/>
      <c r="U51" s="18"/>
      <c r="V51" s="18"/>
      <c r="W51" s="18"/>
      <c r="X51" s="18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 t="s">
        <v>65</v>
      </c>
    </row>
    <row r="52" spans="1:61" ht="9.75" customHeight="1">
      <c r="A52" s="16">
        <v>6</v>
      </c>
      <c r="B52" s="1" t="s">
        <v>15</v>
      </c>
      <c r="C52" s="31" t="s">
        <v>5</v>
      </c>
      <c r="D52" s="23">
        <f t="shared" si="16"/>
        <v>429.8</v>
      </c>
      <c r="E52" s="23">
        <v>364.3</v>
      </c>
      <c r="F52" s="23">
        <v>36.7</v>
      </c>
      <c r="G52" s="23">
        <v>7.3</v>
      </c>
      <c r="H52" s="24">
        <v>21.5</v>
      </c>
      <c r="I52" s="13"/>
      <c r="J52" s="13">
        <f t="shared" si="17"/>
        <v>0</v>
      </c>
      <c r="K52" s="43">
        <f t="shared" si="18"/>
        <v>0</v>
      </c>
      <c r="L52" s="13">
        <f t="shared" si="19"/>
        <v>0</v>
      </c>
      <c r="M52" s="43">
        <f t="shared" si="20"/>
        <v>0</v>
      </c>
      <c r="N52" s="13">
        <f t="shared" si="21"/>
        <v>0</v>
      </c>
      <c r="O52" s="10">
        <v>0.4</v>
      </c>
      <c r="P52" s="1"/>
      <c r="Q52" s="1"/>
      <c r="R52" s="1"/>
      <c r="S52" s="1"/>
      <c r="T52" s="1"/>
      <c r="U52" s="18"/>
      <c r="V52" s="18"/>
      <c r="W52" s="18"/>
      <c r="X52" s="18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 t="s">
        <v>65</v>
      </c>
    </row>
    <row r="53" spans="1:61" ht="9.75" customHeight="1">
      <c r="A53" s="16">
        <v>7</v>
      </c>
      <c r="B53" s="1" t="s">
        <v>18</v>
      </c>
      <c r="C53" s="31" t="s">
        <v>5</v>
      </c>
      <c r="D53" s="23">
        <f t="shared" si="16"/>
        <v>317.2</v>
      </c>
      <c r="E53" s="23">
        <v>268.8</v>
      </c>
      <c r="F53" s="23">
        <v>27.1</v>
      </c>
      <c r="G53" s="23">
        <v>5.4</v>
      </c>
      <c r="H53" s="24">
        <v>15.9</v>
      </c>
      <c r="I53" s="13"/>
      <c r="J53" s="13">
        <f t="shared" si="17"/>
        <v>0</v>
      </c>
      <c r="K53" s="43">
        <f t="shared" si="18"/>
        <v>0</v>
      </c>
      <c r="L53" s="13">
        <f t="shared" si="19"/>
        <v>0</v>
      </c>
      <c r="M53" s="43">
        <f t="shared" si="20"/>
        <v>0</v>
      </c>
      <c r="N53" s="13">
        <f t="shared" si="21"/>
        <v>0</v>
      </c>
      <c r="O53" s="10">
        <v>0.4</v>
      </c>
      <c r="P53" s="1"/>
      <c r="Q53" s="1"/>
      <c r="R53" s="1"/>
      <c r="S53" s="1"/>
      <c r="T53" s="1"/>
      <c r="U53" s="18"/>
      <c r="V53" s="18"/>
      <c r="W53" s="18"/>
      <c r="X53" s="18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 t="s">
        <v>65</v>
      </c>
    </row>
    <row r="54" spans="1:61" ht="9.75" customHeight="1">
      <c r="A54" s="16">
        <v>8</v>
      </c>
      <c r="B54" s="1" t="s">
        <v>21</v>
      </c>
      <c r="C54" s="31" t="s">
        <v>5</v>
      </c>
      <c r="D54" s="23">
        <f t="shared" si="16"/>
        <v>347.69999999999993</v>
      </c>
      <c r="E54" s="23">
        <v>294.7</v>
      </c>
      <c r="F54" s="23">
        <v>29.7</v>
      </c>
      <c r="G54" s="23">
        <v>5.9</v>
      </c>
      <c r="H54" s="24">
        <v>17.4</v>
      </c>
      <c r="I54" s="13"/>
      <c r="J54" s="13">
        <f t="shared" si="17"/>
        <v>0</v>
      </c>
      <c r="K54" s="43">
        <f t="shared" si="18"/>
        <v>0</v>
      </c>
      <c r="L54" s="13">
        <f t="shared" si="19"/>
        <v>0</v>
      </c>
      <c r="M54" s="43">
        <f t="shared" si="20"/>
        <v>0</v>
      </c>
      <c r="N54" s="13">
        <f t="shared" si="21"/>
        <v>0</v>
      </c>
      <c r="O54" s="10">
        <v>0.4</v>
      </c>
      <c r="P54" s="1"/>
      <c r="Q54" s="1"/>
      <c r="R54" s="1"/>
      <c r="S54" s="1"/>
      <c r="T54" s="1"/>
      <c r="U54" s="18"/>
      <c r="V54" s="18"/>
      <c r="W54" s="18"/>
      <c r="X54" s="18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 t="s">
        <v>65</v>
      </c>
    </row>
    <row r="55" spans="1:61" ht="9.75" customHeight="1">
      <c r="A55" s="16">
        <v>9</v>
      </c>
      <c r="B55" s="1" t="s">
        <v>44</v>
      </c>
      <c r="C55" s="31" t="s">
        <v>5</v>
      </c>
      <c r="D55" s="23">
        <f t="shared" si="16"/>
        <v>395.40000000000003</v>
      </c>
      <c r="E55" s="23">
        <v>335</v>
      </c>
      <c r="F55" s="23">
        <v>33.8</v>
      </c>
      <c r="G55" s="23">
        <v>6.8</v>
      </c>
      <c r="H55" s="24">
        <v>19.8</v>
      </c>
      <c r="I55" s="13"/>
      <c r="J55" s="13">
        <f t="shared" si="17"/>
        <v>0</v>
      </c>
      <c r="K55" s="43">
        <f t="shared" si="18"/>
        <v>0</v>
      </c>
      <c r="L55" s="13">
        <f t="shared" si="19"/>
        <v>0</v>
      </c>
      <c r="M55" s="43">
        <f t="shared" si="20"/>
        <v>0</v>
      </c>
      <c r="N55" s="13">
        <f t="shared" si="21"/>
        <v>0</v>
      </c>
      <c r="O55" s="10">
        <v>0.4</v>
      </c>
      <c r="P55" s="1"/>
      <c r="Q55" s="1"/>
      <c r="R55" s="1"/>
      <c r="S55" s="1"/>
      <c r="T55" s="1"/>
      <c r="U55" s="18"/>
      <c r="V55" s="18"/>
      <c r="W55" s="18"/>
      <c r="X55" s="1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 t="s">
        <v>65</v>
      </c>
    </row>
    <row r="56" spans="1:61" ht="9.75" customHeight="1">
      <c r="A56" s="25"/>
      <c r="B56" s="25" t="s">
        <v>47</v>
      </c>
      <c r="C56" s="25"/>
      <c r="D56" s="26">
        <f>SUM(D47:D55)</f>
        <v>4079.5</v>
      </c>
      <c r="E56" s="25"/>
      <c r="F56" s="25"/>
      <c r="G56" s="25"/>
      <c r="H56" s="27"/>
      <c r="I56" s="41">
        <f aca="true" t="shared" si="22" ref="I56:N56">SUM(I47:I55)</f>
        <v>0</v>
      </c>
      <c r="J56" s="41">
        <f t="shared" si="22"/>
        <v>0</v>
      </c>
      <c r="K56" s="41">
        <f t="shared" si="22"/>
        <v>0</v>
      </c>
      <c r="L56" s="41">
        <f t="shared" si="22"/>
        <v>0</v>
      </c>
      <c r="M56" s="41">
        <f t="shared" si="22"/>
        <v>0</v>
      </c>
      <c r="N56" s="41">
        <f t="shared" si="22"/>
        <v>0</v>
      </c>
      <c r="O56" s="28">
        <f>SUM(O47:O55)/9</f>
        <v>0.39999999999999997</v>
      </c>
      <c r="P56" s="1"/>
      <c r="Q56" s="1"/>
      <c r="R56" s="1"/>
      <c r="S56" s="1"/>
      <c r="T56" s="1"/>
      <c r="U56" s="18"/>
      <c r="V56" s="18"/>
      <c r="W56" s="18"/>
      <c r="X56" s="18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9.75" customHeight="1">
      <c r="A57" s="29"/>
      <c r="B57" s="29" t="s">
        <v>52</v>
      </c>
      <c r="C57" s="2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0"/>
      <c r="P57" s="1"/>
      <c r="Q57" s="1"/>
      <c r="R57" s="1"/>
      <c r="S57" s="1"/>
      <c r="T57" s="1"/>
      <c r="U57" s="18"/>
      <c r="V57" s="18"/>
      <c r="W57" s="18"/>
      <c r="X57" s="18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9.75" customHeight="1">
      <c r="A58" s="16">
        <v>1</v>
      </c>
      <c r="B58" s="1" t="s">
        <v>3</v>
      </c>
      <c r="C58" s="31" t="s">
        <v>4</v>
      </c>
      <c r="D58" s="23">
        <f aca="true" t="shared" si="23" ref="D58:D69">SUM(E58:H58)</f>
        <v>154.19999999999996</v>
      </c>
      <c r="E58" s="23">
        <v>130.7</v>
      </c>
      <c r="F58" s="23">
        <v>13.2</v>
      </c>
      <c r="G58" s="23">
        <v>2.6</v>
      </c>
      <c r="H58" s="24">
        <v>7.7</v>
      </c>
      <c r="I58" s="13">
        <v>139036</v>
      </c>
      <c r="J58" s="13">
        <f>I58*1%</f>
        <v>1390.3600000000001</v>
      </c>
      <c r="K58" s="43">
        <f>J58*1.18</f>
        <v>1640.6248</v>
      </c>
      <c r="L58" s="13">
        <f>I58*1%</f>
        <v>1390.3600000000001</v>
      </c>
      <c r="M58" s="43">
        <f>L58*1.18</f>
        <v>1640.6248</v>
      </c>
      <c r="N58" s="13">
        <f>I58+K58+M58</f>
        <v>142317.24959999998</v>
      </c>
      <c r="O58" s="10">
        <v>1</v>
      </c>
      <c r="P58" s="1"/>
      <c r="Q58" s="1"/>
      <c r="R58" s="1"/>
      <c r="S58" s="1"/>
      <c r="T58" s="1"/>
      <c r="U58" s="18"/>
      <c r="V58" s="18"/>
      <c r="W58" s="18"/>
      <c r="X58" s="18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6" t="s">
        <v>66</v>
      </c>
    </row>
    <row r="59" spans="1:61" ht="9.75" customHeight="1">
      <c r="A59" s="16">
        <v>2</v>
      </c>
      <c r="B59" s="44" t="s">
        <v>6</v>
      </c>
      <c r="C59" s="31" t="s">
        <v>7</v>
      </c>
      <c r="D59" s="23">
        <f t="shared" si="23"/>
        <v>184.19999999999996</v>
      </c>
      <c r="E59" s="23">
        <v>156.2</v>
      </c>
      <c r="F59" s="23">
        <v>15.7</v>
      </c>
      <c r="G59" s="23">
        <v>3.1</v>
      </c>
      <c r="H59" s="24">
        <v>9.2</v>
      </c>
      <c r="I59" s="13">
        <v>185770</v>
      </c>
      <c r="J59" s="13">
        <f aca="true" t="shared" si="24" ref="J59:J69">I59*1%</f>
        <v>1857.7</v>
      </c>
      <c r="K59" s="43">
        <f aca="true" t="shared" si="25" ref="K59:K69">J59*1.18</f>
        <v>2192.086</v>
      </c>
      <c r="L59" s="13">
        <f aca="true" t="shared" si="26" ref="L59:L69">I59*1%</f>
        <v>1857.7</v>
      </c>
      <c r="M59" s="43">
        <f aca="true" t="shared" si="27" ref="M59:M69">L59*1.18</f>
        <v>2192.086</v>
      </c>
      <c r="N59" s="13">
        <f aca="true" t="shared" si="28" ref="N59:N69">I59+K59+M59</f>
        <v>190154.17200000002</v>
      </c>
      <c r="O59" s="10">
        <v>1</v>
      </c>
      <c r="P59" s="1"/>
      <c r="Q59" s="1"/>
      <c r="R59" s="1"/>
      <c r="S59" s="1"/>
      <c r="T59" s="1"/>
      <c r="U59" s="18"/>
      <c r="V59" s="18"/>
      <c r="W59" s="18"/>
      <c r="X59" s="18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6" t="s">
        <v>66</v>
      </c>
    </row>
    <row r="60" spans="1:61" ht="9.75" customHeight="1">
      <c r="A60" s="16">
        <v>3</v>
      </c>
      <c r="B60" s="1" t="s">
        <v>8</v>
      </c>
      <c r="C60" s="31" t="s">
        <v>7</v>
      </c>
      <c r="D60" s="23">
        <f t="shared" si="23"/>
        <v>213.7</v>
      </c>
      <c r="E60" s="23">
        <v>181</v>
      </c>
      <c r="F60" s="23">
        <v>18.3</v>
      </c>
      <c r="G60" s="23">
        <v>3.7</v>
      </c>
      <c r="H60" s="24">
        <v>10.7</v>
      </c>
      <c r="I60" s="13">
        <v>202120</v>
      </c>
      <c r="J60" s="13">
        <f t="shared" si="24"/>
        <v>2021.2</v>
      </c>
      <c r="K60" s="43">
        <f t="shared" si="25"/>
        <v>2385.016</v>
      </c>
      <c r="L60" s="13">
        <f t="shared" si="26"/>
        <v>2021.2</v>
      </c>
      <c r="M60" s="43">
        <f t="shared" si="27"/>
        <v>2385.016</v>
      </c>
      <c r="N60" s="13">
        <f t="shared" si="28"/>
        <v>206890.032</v>
      </c>
      <c r="O60" s="10">
        <v>1</v>
      </c>
      <c r="P60" s="1"/>
      <c r="Q60" s="1"/>
      <c r="R60" s="1"/>
      <c r="S60" s="1"/>
      <c r="T60" s="1"/>
      <c r="U60" s="18"/>
      <c r="V60" s="18"/>
      <c r="W60" s="18"/>
      <c r="X60" s="18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6" t="s">
        <v>66</v>
      </c>
    </row>
    <row r="61" spans="1:61" ht="9.75" customHeight="1">
      <c r="A61" s="16">
        <v>4</v>
      </c>
      <c r="B61" s="1" t="s">
        <v>11</v>
      </c>
      <c r="C61" s="31" t="s">
        <v>12</v>
      </c>
      <c r="D61" s="23">
        <f t="shared" si="23"/>
        <v>82.5</v>
      </c>
      <c r="E61" s="23">
        <v>70</v>
      </c>
      <c r="F61" s="23">
        <v>7</v>
      </c>
      <c r="G61" s="23">
        <v>1.4</v>
      </c>
      <c r="H61" s="24">
        <v>4.1</v>
      </c>
      <c r="I61" s="13">
        <v>80000</v>
      </c>
      <c r="J61" s="13">
        <f t="shared" si="24"/>
        <v>800</v>
      </c>
      <c r="K61" s="43">
        <f t="shared" si="25"/>
        <v>944</v>
      </c>
      <c r="L61" s="13">
        <f t="shared" si="26"/>
        <v>800</v>
      </c>
      <c r="M61" s="43">
        <f t="shared" si="27"/>
        <v>944</v>
      </c>
      <c r="N61" s="13">
        <f t="shared" si="28"/>
        <v>81888</v>
      </c>
      <c r="O61" s="10">
        <v>1</v>
      </c>
      <c r="P61" s="1"/>
      <c r="Q61" s="1"/>
      <c r="R61" s="1"/>
      <c r="S61" s="1"/>
      <c r="T61" s="1"/>
      <c r="U61" s="18"/>
      <c r="V61" s="18"/>
      <c r="W61" s="18"/>
      <c r="X61" s="18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6" t="s">
        <v>66</v>
      </c>
    </row>
    <row r="62" spans="1:61" ht="9.75" customHeight="1">
      <c r="A62" s="16">
        <v>5</v>
      </c>
      <c r="B62" s="1" t="s">
        <v>14</v>
      </c>
      <c r="C62" s="1" t="s">
        <v>7</v>
      </c>
      <c r="D62" s="23">
        <f t="shared" si="23"/>
        <v>307.09999999999997</v>
      </c>
      <c r="E62" s="23">
        <v>260.3</v>
      </c>
      <c r="F62" s="23">
        <v>26.2</v>
      </c>
      <c r="G62" s="23">
        <v>5.2</v>
      </c>
      <c r="H62" s="24">
        <v>15.4</v>
      </c>
      <c r="I62" s="13">
        <v>240457</v>
      </c>
      <c r="J62" s="13">
        <f t="shared" si="24"/>
        <v>2404.57</v>
      </c>
      <c r="K62" s="43">
        <f t="shared" si="25"/>
        <v>2837.3926</v>
      </c>
      <c r="L62" s="13">
        <f t="shared" si="26"/>
        <v>2404.57</v>
      </c>
      <c r="M62" s="43">
        <f t="shared" si="27"/>
        <v>2837.3926</v>
      </c>
      <c r="N62" s="13">
        <f t="shared" si="28"/>
        <v>246131.78519999998</v>
      </c>
      <c r="O62" s="10">
        <v>1</v>
      </c>
      <c r="P62" s="1"/>
      <c r="Q62" s="1"/>
      <c r="R62" s="1"/>
      <c r="S62" s="1"/>
      <c r="T62" s="1"/>
      <c r="U62" s="18"/>
      <c r="V62" s="18"/>
      <c r="W62" s="18"/>
      <c r="X62" s="18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6" t="s">
        <v>66</v>
      </c>
    </row>
    <row r="63" spans="1:61" ht="9.75" customHeight="1">
      <c r="A63" s="16">
        <v>6</v>
      </c>
      <c r="B63" s="1" t="s">
        <v>16</v>
      </c>
      <c r="C63" s="31" t="s">
        <v>7</v>
      </c>
      <c r="D63" s="23">
        <f t="shared" si="23"/>
        <v>239.2</v>
      </c>
      <c r="E63" s="23">
        <v>202.7</v>
      </c>
      <c r="F63" s="23">
        <v>20.4</v>
      </c>
      <c r="G63" s="23">
        <v>4.15</v>
      </c>
      <c r="H63" s="24">
        <v>11.95</v>
      </c>
      <c r="I63" s="13"/>
      <c r="J63" s="13">
        <f t="shared" si="24"/>
        <v>0</v>
      </c>
      <c r="K63" s="43">
        <f t="shared" si="25"/>
        <v>0</v>
      </c>
      <c r="L63" s="13">
        <f t="shared" si="26"/>
        <v>0</v>
      </c>
      <c r="M63" s="43">
        <f t="shared" si="27"/>
        <v>0</v>
      </c>
      <c r="N63" s="13">
        <f t="shared" si="28"/>
        <v>0</v>
      </c>
      <c r="O63" s="10">
        <v>0.5</v>
      </c>
      <c r="P63" s="11"/>
      <c r="Q63" s="1"/>
      <c r="R63" s="12"/>
      <c r="S63" s="12"/>
      <c r="T63" s="12"/>
      <c r="U63" s="13"/>
      <c r="V63" s="14"/>
      <c r="W63" s="15"/>
      <c r="X63" s="13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9.75" customHeight="1">
      <c r="A64" s="16">
        <v>7</v>
      </c>
      <c r="B64" s="1" t="s">
        <v>17</v>
      </c>
      <c r="C64" s="31" t="s">
        <v>12</v>
      </c>
      <c r="D64" s="23">
        <f t="shared" si="23"/>
        <v>234.1</v>
      </c>
      <c r="E64" s="23">
        <v>198.4</v>
      </c>
      <c r="F64" s="23">
        <v>20</v>
      </c>
      <c r="G64" s="23">
        <v>4</v>
      </c>
      <c r="H64" s="24">
        <v>11.7</v>
      </c>
      <c r="I64" s="13">
        <v>230399</v>
      </c>
      <c r="J64" s="13">
        <f t="shared" si="24"/>
        <v>2303.9900000000002</v>
      </c>
      <c r="K64" s="43">
        <f t="shared" si="25"/>
        <v>2718.7082</v>
      </c>
      <c r="L64" s="13">
        <f t="shared" si="26"/>
        <v>2303.9900000000002</v>
      </c>
      <c r="M64" s="43">
        <f t="shared" si="27"/>
        <v>2718.7082</v>
      </c>
      <c r="N64" s="13">
        <f t="shared" si="28"/>
        <v>235836.4164</v>
      </c>
      <c r="O64" s="10">
        <v>1</v>
      </c>
      <c r="P64" s="11"/>
      <c r="Q64" s="1"/>
      <c r="R64" s="12"/>
      <c r="S64" s="12"/>
      <c r="T64" s="12"/>
      <c r="U64" s="13"/>
      <c r="V64" s="14"/>
      <c r="W64" s="15"/>
      <c r="X64" s="1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9.75" customHeight="1">
      <c r="A65" s="16">
        <v>8</v>
      </c>
      <c r="B65" s="1" t="s">
        <v>23</v>
      </c>
      <c r="C65" s="1" t="s">
        <v>7</v>
      </c>
      <c r="D65" s="23">
        <f t="shared" si="23"/>
        <v>61.9</v>
      </c>
      <c r="E65" s="23">
        <v>52.4</v>
      </c>
      <c r="F65" s="23">
        <v>5.3</v>
      </c>
      <c r="G65" s="23">
        <v>1.1</v>
      </c>
      <c r="H65" s="24">
        <v>3.1</v>
      </c>
      <c r="I65" s="13">
        <v>58336</v>
      </c>
      <c r="J65" s="13">
        <f t="shared" si="24"/>
        <v>583.36</v>
      </c>
      <c r="K65" s="43">
        <f t="shared" si="25"/>
        <v>688.3648</v>
      </c>
      <c r="L65" s="13">
        <f t="shared" si="26"/>
        <v>583.36</v>
      </c>
      <c r="M65" s="43">
        <f t="shared" si="27"/>
        <v>688.3648</v>
      </c>
      <c r="N65" s="13">
        <f t="shared" si="28"/>
        <v>59712.729600000006</v>
      </c>
      <c r="O65" s="10">
        <v>1</v>
      </c>
      <c r="P65" s="11"/>
      <c r="Q65" s="1"/>
      <c r="R65" s="12"/>
      <c r="S65" s="12"/>
      <c r="T65" s="12"/>
      <c r="U65" s="13"/>
      <c r="V65" s="14"/>
      <c r="W65" s="15"/>
      <c r="X65" s="13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6" t="s">
        <v>63</v>
      </c>
    </row>
    <row r="66" spans="1:61" ht="9.75" customHeight="1">
      <c r="A66" s="16">
        <v>9</v>
      </c>
      <c r="B66" s="1" t="s">
        <v>24</v>
      </c>
      <c r="C66" s="1" t="s">
        <v>7</v>
      </c>
      <c r="D66" s="23">
        <f t="shared" si="23"/>
        <v>65.8</v>
      </c>
      <c r="E66" s="23">
        <v>55.8</v>
      </c>
      <c r="F66" s="23">
        <v>5.65</v>
      </c>
      <c r="G66" s="23">
        <v>1.1</v>
      </c>
      <c r="H66" s="24">
        <v>3.25</v>
      </c>
      <c r="I66" s="13">
        <v>59794</v>
      </c>
      <c r="J66" s="13">
        <f t="shared" si="24"/>
        <v>597.94</v>
      </c>
      <c r="K66" s="43">
        <f t="shared" si="25"/>
        <v>705.5692</v>
      </c>
      <c r="L66" s="13">
        <f t="shared" si="26"/>
        <v>597.94</v>
      </c>
      <c r="M66" s="43">
        <f t="shared" si="27"/>
        <v>705.5692</v>
      </c>
      <c r="N66" s="13">
        <f t="shared" si="28"/>
        <v>61205.138399999996</v>
      </c>
      <c r="O66" s="10">
        <v>1</v>
      </c>
      <c r="P66" s="11"/>
      <c r="Q66" s="1"/>
      <c r="R66" s="12"/>
      <c r="S66" s="12"/>
      <c r="T66" s="12"/>
      <c r="U66" s="13"/>
      <c r="V66" s="14"/>
      <c r="W66" s="15"/>
      <c r="X66" s="13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6" t="s">
        <v>63</v>
      </c>
    </row>
    <row r="67" spans="1:61" ht="9.75" customHeight="1">
      <c r="A67" s="16">
        <v>10</v>
      </c>
      <c r="B67" s="1" t="s">
        <v>25</v>
      </c>
      <c r="C67" s="1" t="s">
        <v>7</v>
      </c>
      <c r="D67" s="23">
        <f t="shared" si="23"/>
        <v>55.4</v>
      </c>
      <c r="E67" s="23">
        <v>47</v>
      </c>
      <c r="F67" s="23">
        <v>4.7</v>
      </c>
      <c r="G67" s="23">
        <v>0.9</v>
      </c>
      <c r="H67" s="24">
        <v>2.8</v>
      </c>
      <c r="I67" s="13"/>
      <c r="J67" s="13">
        <f t="shared" si="24"/>
        <v>0</v>
      </c>
      <c r="K67" s="43">
        <f t="shared" si="25"/>
        <v>0</v>
      </c>
      <c r="L67" s="13">
        <f t="shared" si="26"/>
        <v>0</v>
      </c>
      <c r="M67" s="43">
        <f t="shared" si="27"/>
        <v>0</v>
      </c>
      <c r="N67" s="13">
        <f t="shared" si="28"/>
        <v>0</v>
      </c>
      <c r="O67" s="10">
        <v>0.7</v>
      </c>
      <c r="P67" s="11"/>
      <c r="Q67" s="1"/>
      <c r="R67" s="12"/>
      <c r="S67" s="12"/>
      <c r="T67" s="12"/>
      <c r="U67" s="13"/>
      <c r="V67" s="14"/>
      <c r="W67" s="15"/>
      <c r="X67" s="13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6" t="s">
        <v>63</v>
      </c>
    </row>
    <row r="68" spans="1:61" ht="9.75" customHeight="1">
      <c r="A68" s="16">
        <v>11</v>
      </c>
      <c r="B68" s="1" t="s">
        <v>38</v>
      </c>
      <c r="C68" s="1" t="s">
        <v>7</v>
      </c>
      <c r="D68" s="23">
        <f t="shared" si="23"/>
        <v>169.5</v>
      </c>
      <c r="E68" s="23">
        <v>143.6</v>
      </c>
      <c r="F68" s="23">
        <v>14.5</v>
      </c>
      <c r="G68" s="23">
        <v>3</v>
      </c>
      <c r="H68" s="24">
        <v>8.4</v>
      </c>
      <c r="I68" s="13">
        <v>105992</v>
      </c>
      <c r="J68" s="13">
        <f t="shared" si="24"/>
        <v>1059.92</v>
      </c>
      <c r="K68" s="43">
        <f t="shared" si="25"/>
        <v>1250.7056</v>
      </c>
      <c r="L68" s="13">
        <f t="shared" si="26"/>
        <v>1059.92</v>
      </c>
      <c r="M68" s="43">
        <f t="shared" si="27"/>
        <v>1250.7056</v>
      </c>
      <c r="N68" s="13">
        <f t="shared" si="28"/>
        <v>108493.4112</v>
      </c>
      <c r="O68" s="10">
        <v>1</v>
      </c>
      <c r="P68" s="11"/>
      <c r="Q68" s="1"/>
      <c r="R68" s="12"/>
      <c r="S68" s="12"/>
      <c r="T68" s="12"/>
      <c r="U68" s="13"/>
      <c r="V68" s="14"/>
      <c r="W68" s="15"/>
      <c r="X68" s="13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6" t="s">
        <v>66</v>
      </c>
    </row>
    <row r="69" spans="1:61" ht="9.75" customHeight="1">
      <c r="A69" s="16">
        <v>12</v>
      </c>
      <c r="B69" s="1" t="s">
        <v>39</v>
      </c>
      <c r="C69" s="31" t="s">
        <v>12</v>
      </c>
      <c r="D69" s="23">
        <f t="shared" si="23"/>
        <v>43</v>
      </c>
      <c r="E69" s="23">
        <v>36.4</v>
      </c>
      <c r="F69" s="23">
        <v>3.75</v>
      </c>
      <c r="G69" s="23">
        <v>0.7</v>
      </c>
      <c r="H69" s="24">
        <v>2.15</v>
      </c>
      <c r="I69" s="13">
        <v>84442</v>
      </c>
      <c r="J69" s="13">
        <f t="shared" si="24"/>
        <v>844.4200000000001</v>
      </c>
      <c r="K69" s="43">
        <f t="shared" si="25"/>
        <v>996.4156</v>
      </c>
      <c r="L69" s="13">
        <f t="shared" si="26"/>
        <v>844.4200000000001</v>
      </c>
      <c r="M69" s="43">
        <f t="shared" si="27"/>
        <v>996.4156</v>
      </c>
      <c r="N69" s="13">
        <f t="shared" si="28"/>
        <v>86434.83119999999</v>
      </c>
      <c r="O69" s="10">
        <v>1</v>
      </c>
      <c r="P69" s="11"/>
      <c r="Q69" s="1"/>
      <c r="R69" s="12"/>
      <c r="S69" s="12"/>
      <c r="T69" s="12"/>
      <c r="U69" s="13"/>
      <c r="V69" s="14"/>
      <c r="W69" s="15"/>
      <c r="X69" s="13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6" t="s">
        <v>66</v>
      </c>
    </row>
    <row r="70" spans="1:61" ht="9.75" customHeight="1">
      <c r="A70" s="25"/>
      <c r="B70" s="25" t="s">
        <v>47</v>
      </c>
      <c r="C70" s="25"/>
      <c r="D70" s="26">
        <f>SUM(D58:D69)</f>
        <v>1810.6</v>
      </c>
      <c r="E70" s="26"/>
      <c r="F70" s="26"/>
      <c r="G70" s="26"/>
      <c r="H70" s="34"/>
      <c r="I70" s="34">
        <f aca="true" t="shared" si="29" ref="I70:N70">SUM(I58:I69)</f>
        <v>1386346</v>
      </c>
      <c r="J70" s="34">
        <f t="shared" si="29"/>
        <v>13863.460000000001</v>
      </c>
      <c r="K70" s="34">
        <f t="shared" si="29"/>
        <v>16358.8828</v>
      </c>
      <c r="L70" s="34">
        <f t="shared" si="29"/>
        <v>13863.460000000001</v>
      </c>
      <c r="M70" s="34">
        <f t="shared" si="29"/>
        <v>16358.8828</v>
      </c>
      <c r="N70" s="34">
        <f t="shared" si="29"/>
        <v>1419063.7655999998</v>
      </c>
      <c r="O70" s="28">
        <f>SUM(O58:O69)/12</f>
        <v>0.9333333333333332</v>
      </c>
      <c r="P70" s="11"/>
      <c r="Q70" s="1"/>
      <c r="R70" s="12"/>
      <c r="S70" s="12"/>
      <c r="T70" s="12"/>
      <c r="U70" s="13"/>
      <c r="V70" s="14"/>
      <c r="W70" s="15"/>
      <c r="X70" s="13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2:61" s="29" customFormat="1" ht="9.75" customHeight="1">
      <c r="B71" s="29" t="s">
        <v>53</v>
      </c>
      <c r="D71" s="3"/>
      <c r="O71" s="35"/>
      <c r="P71" s="32"/>
      <c r="Q71" s="32"/>
      <c r="R71" s="32"/>
      <c r="S71" s="32"/>
      <c r="T71" s="32"/>
      <c r="U71" s="33"/>
      <c r="V71" s="33"/>
      <c r="W71" s="33"/>
      <c r="X71" s="33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ht="9.75" customHeight="1">
      <c r="A72" s="16">
        <v>1</v>
      </c>
      <c r="B72" s="1" t="s">
        <v>8</v>
      </c>
      <c r="C72" s="31" t="s">
        <v>9</v>
      </c>
      <c r="D72" s="23">
        <f>SUM(E72:H72)</f>
        <v>70.7</v>
      </c>
      <c r="E72" s="23">
        <v>60</v>
      </c>
      <c r="F72" s="23">
        <v>6</v>
      </c>
      <c r="G72" s="23">
        <v>1.2</v>
      </c>
      <c r="H72" s="24">
        <v>3.5</v>
      </c>
      <c r="I72" s="13">
        <v>54859</v>
      </c>
      <c r="J72" s="13">
        <f>I72*1%</f>
        <v>548.59</v>
      </c>
      <c r="K72" s="43">
        <f>J72*1.18</f>
        <v>647.3362</v>
      </c>
      <c r="L72" s="13">
        <f>I72*1%</f>
        <v>548.59</v>
      </c>
      <c r="M72" s="43">
        <f>L72*1.18</f>
        <v>647.3362</v>
      </c>
      <c r="N72" s="13">
        <f>I72+K72+M72</f>
        <v>56153.672399999996</v>
      </c>
      <c r="O72" s="10">
        <v>1</v>
      </c>
      <c r="P72" s="1"/>
      <c r="Q72" s="1"/>
      <c r="R72" s="1"/>
      <c r="S72" s="1"/>
      <c r="T72" s="1"/>
      <c r="U72" s="18"/>
      <c r="V72" s="18"/>
      <c r="W72" s="18"/>
      <c r="X72" s="18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6" t="s">
        <v>66</v>
      </c>
    </row>
    <row r="73" spans="1:61" ht="9.75" customHeight="1">
      <c r="A73" s="16">
        <v>2</v>
      </c>
      <c r="B73" s="1" t="s">
        <v>39</v>
      </c>
      <c r="C73" s="31" t="s">
        <v>9</v>
      </c>
      <c r="D73" s="23">
        <f>SUM(E73:H73)</f>
        <v>52</v>
      </c>
      <c r="E73" s="23">
        <v>44.1</v>
      </c>
      <c r="F73" s="23">
        <v>4.4</v>
      </c>
      <c r="G73" s="23">
        <v>0.9</v>
      </c>
      <c r="H73" s="24">
        <v>2.6</v>
      </c>
      <c r="I73" s="13">
        <v>71028</v>
      </c>
      <c r="J73" s="13">
        <f>I73*1%</f>
        <v>710.28</v>
      </c>
      <c r="K73" s="43">
        <f>J73*1.18</f>
        <v>838.1303999999999</v>
      </c>
      <c r="L73" s="13">
        <f>I73*1%</f>
        <v>710.28</v>
      </c>
      <c r="M73" s="43">
        <f>L73*1.18</f>
        <v>838.1303999999999</v>
      </c>
      <c r="N73" s="13">
        <f>I73+K73+M73</f>
        <v>72704.26079999999</v>
      </c>
      <c r="O73" s="10">
        <v>1</v>
      </c>
      <c r="P73" s="1"/>
      <c r="Q73" s="1"/>
      <c r="R73" s="1"/>
      <c r="S73" s="1"/>
      <c r="T73" s="1"/>
      <c r="U73" s="18"/>
      <c r="V73" s="18"/>
      <c r="W73" s="18"/>
      <c r="X73" s="18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6" t="s">
        <v>66</v>
      </c>
    </row>
    <row r="74" spans="1:61" ht="9.75" customHeight="1">
      <c r="A74" s="16">
        <v>3</v>
      </c>
      <c r="B74" s="1" t="s">
        <v>40</v>
      </c>
      <c r="C74" s="31" t="s">
        <v>41</v>
      </c>
      <c r="D74" s="23">
        <f>SUM(E74:H74)</f>
        <v>142.6</v>
      </c>
      <c r="E74" s="23">
        <v>120.9</v>
      </c>
      <c r="F74" s="23">
        <v>12.2</v>
      </c>
      <c r="G74" s="23">
        <v>2.4</v>
      </c>
      <c r="H74" s="24">
        <v>7.1</v>
      </c>
      <c r="I74" s="13">
        <v>182593</v>
      </c>
      <c r="J74" s="13">
        <f>I74*1%</f>
        <v>1825.93</v>
      </c>
      <c r="K74" s="43">
        <f>J74*1.18</f>
        <v>2154.5974</v>
      </c>
      <c r="L74" s="13">
        <f>I74*1%</f>
        <v>1825.93</v>
      </c>
      <c r="M74" s="43">
        <f>L74*1.18</f>
        <v>2154.5974</v>
      </c>
      <c r="N74" s="13">
        <f>I74+K74+M74</f>
        <v>186902.1948</v>
      </c>
      <c r="O74" s="10">
        <v>1</v>
      </c>
      <c r="P74" s="1"/>
      <c r="Q74" s="1"/>
      <c r="R74" s="1"/>
      <c r="S74" s="1"/>
      <c r="T74" s="1"/>
      <c r="U74" s="18"/>
      <c r="V74" s="18"/>
      <c r="W74" s="18"/>
      <c r="X74" s="18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6" t="s">
        <v>66</v>
      </c>
    </row>
    <row r="75" spans="1:61" ht="9.75" customHeight="1">
      <c r="A75" s="25"/>
      <c r="B75" s="25" t="s">
        <v>47</v>
      </c>
      <c r="C75" s="25"/>
      <c r="D75" s="26">
        <f>SUM(D72:D74)</f>
        <v>265.3</v>
      </c>
      <c r="E75" s="25"/>
      <c r="F75" s="25"/>
      <c r="G75" s="25"/>
      <c r="H75" s="27"/>
      <c r="I75" s="41">
        <f aca="true" t="shared" si="30" ref="I75:N75">SUM(I72:I74)</f>
        <v>308480</v>
      </c>
      <c r="J75" s="41">
        <f t="shared" si="30"/>
        <v>3084.8</v>
      </c>
      <c r="K75" s="41">
        <f t="shared" si="30"/>
        <v>3640.064</v>
      </c>
      <c r="L75" s="41">
        <f t="shared" si="30"/>
        <v>3084.8</v>
      </c>
      <c r="M75" s="41">
        <f t="shared" si="30"/>
        <v>3640.064</v>
      </c>
      <c r="N75" s="41">
        <f t="shared" si="30"/>
        <v>315760.12799999997</v>
      </c>
      <c r="O75" s="28">
        <f>SUM(O72:O74)/3</f>
        <v>1</v>
      </c>
      <c r="P75" s="1"/>
      <c r="Q75" s="1"/>
      <c r="R75" s="1"/>
      <c r="S75" s="1"/>
      <c r="T75" s="1"/>
      <c r="U75" s="18"/>
      <c r="V75" s="18"/>
      <c r="W75" s="18"/>
      <c r="X75" s="18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2:61" s="29" customFormat="1" ht="15" customHeight="1">
      <c r="B76" s="29" t="s">
        <v>54</v>
      </c>
      <c r="D76" s="3"/>
      <c r="O76" s="35"/>
      <c r="P76" s="32"/>
      <c r="Q76" s="32"/>
      <c r="R76" s="32"/>
      <c r="S76" s="32"/>
      <c r="T76" s="32"/>
      <c r="U76" s="33"/>
      <c r="V76" s="33"/>
      <c r="W76" s="33"/>
      <c r="X76" s="33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77" spans="1:61" ht="9.75" customHeight="1">
      <c r="A77" s="16">
        <v>1</v>
      </c>
      <c r="B77" s="1" t="s">
        <v>40</v>
      </c>
      <c r="C77" s="31" t="s">
        <v>42</v>
      </c>
      <c r="D77" s="23">
        <f>SUM(E77:H77)</f>
        <v>201.6</v>
      </c>
      <c r="E77" s="23">
        <v>170.9</v>
      </c>
      <c r="F77" s="23">
        <v>17.2</v>
      </c>
      <c r="G77" s="23">
        <v>3.4</v>
      </c>
      <c r="H77" s="24">
        <v>10.1</v>
      </c>
      <c r="I77" s="13"/>
      <c r="J77" s="13">
        <f>I77*1%</f>
        <v>0</v>
      </c>
      <c r="K77" s="43">
        <f>J77*1.18</f>
        <v>0</v>
      </c>
      <c r="L77" s="13">
        <f>I77*1%</f>
        <v>0</v>
      </c>
      <c r="M77" s="43">
        <f>L77*1.18</f>
        <v>0</v>
      </c>
      <c r="N77" s="13">
        <f>I77+K77+M77</f>
        <v>0</v>
      </c>
      <c r="O77" s="10">
        <v>1</v>
      </c>
      <c r="P77" s="1"/>
      <c r="Q77" s="1"/>
      <c r="R77" s="1"/>
      <c r="S77" s="1"/>
      <c r="T77" s="1"/>
      <c r="U77" s="18"/>
      <c r="V77" s="18"/>
      <c r="W77" s="18"/>
      <c r="X77" s="18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 t="s">
        <v>64</v>
      </c>
    </row>
    <row r="78" spans="1:61" ht="9.75" customHeight="1">
      <c r="A78" s="25"/>
      <c r="B78" s="25" t="s">
        <v>47</v>
      </c>
      <c r="C78" s="25"/>
      <c r="D78" s="26">
        <f>SUM(D77)</f>
        <v>201.6</v>
      </c>
      <c r="E78" s="25"/>
      <c r="F78" s="25"/>
      <c r="G78" s="25"/>
      <c r="H78" s="27"/>
      <c r="I78" s="41">
        <f aca="true" t="shared" si="31" ref="I78:O78">I77</f>
        <v>0</v>
      </c>
      <c r="J78" s="41">
        <f t="shared" si="31"/>
        <v>0</v>
      </c>
      <c r="K78" s="41">
        <f t="shared" si="31"/>
        <v>0</v>
      </c>
      <c r="L78" s="41">
        <f t="shared" si="31"/>
        <v>0</v>
      </c>
      <c r="M78" s="41">
        <f t="shared" si="31"/>
        <v>0</v>
      </c>
      <c r="N78" s="41">
        <f t="shared" si="31"/>
        <v>0</v>
      </c>
      <c r="O78" s="28">
        <f t="shared" si="31"/>
        <v>1</v>
      </c>
      <c r="P78" s="1"/>
      <c r="Q78" s="1"/>
      <c r="R78" s="1"/>
      <c r="S78" s="1"/>
      <c r="T78" s="1"/>
      <c r="U78" s="18"/>
      <c r="V78" s="18"/>
      <c r="W78" s="18"/>
      <c r="X78" s="18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9.75" customHeight="1">
      <c r="A79" s="36"/>
      <c r="B79" s="36" t="s">
        <v>55</v>
      </c>
      <c r="C79" s="36"/>
      <c r="D79" s="37">
        <f>D29+D42+D45+D56+D70+D75+D78</f>
        <v>14160</v>
      </c>
      <c r="E79" s="37">
        <f aca="true" t="shared" si="32" ref="E79:N79">E29+E42+E45+E56+E70+E75+E78</f>
        <v>0</v>
      </c>
      <c r="F79" s="37">
        <f t="shared" si="32"/>
        <v>0</v>
      </c>
      <c r="G79" s="37">
        <f t="shared" si="32"/>
        <v>0</v>
      </c>
      <c r="H79" s="37">
        <f t="shared" si="32"/>
        <v>0</v>
      </c>
      <c r="I79" s="37">
        <f t="shared" si="32"/>
        <v>6738829</v>
      </c>
      <c r="J79" s="37">
        <f t="shared" si="32"/>
        <v>67388.29</v>
      </c>
      <c r="K79" s="37">
        <f t="shared" si="32"/>
        <v>79518.1822</v>
      </c>
      <c r="L79" s="37">
        <f t="shared" si="32"/>
        <v>67388.29</v>
      </c>
      <c r="M79" s="37">
        <f t="shared" si="32"/>
        <v>79518.1822</v>
      </c>
      <c r="N79" s="37">
        <f t="shared" si="32"/>
        <v>6897865.364399999</v>
      </c>
      <c r="O79" s="38">
        <f>(O29+O42+O45+O56+O70+O75+O78)/7</f>
        <v>0.7699047619047619</v>
      </c>
      <c r="P79" s="1"/>
      <c r="Q79" s="1"/>
      <c r="R79" s="1"/>
      <c r="S79" s="1"/>
      <c r="T79" s="1"/>
      <c r="U79" s="18"/>
      <c r="V79" s="18"/>
      <c r="W79" s="18"/>
      <c r="X79" s="18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</sheetData>
  <sheetProtection/>
  <mergeCells count="19">
    <mergeCell ref="A1:BI1"/>
    <mergeCell ref="E2:E3"/>
    <mergeCell ref="F2:F3"/>
    <mergeCell ref="G2:G3"/>
    <mergeCell ref="H2:H3"/>
    <mergeCell ref="J2:J3"/>
    <mergeCell ref="K2:K3"/>
    <mergeCell ref="M2:M3"/>
    <mergeCell ref="L2:L3"/>
    <mergeCell ref="N2:N3"/>
    <mergeCell ref="C2:C3"/>
    <mergeCell ref="B2:B3"/>
    <mergeCell ref="BI2:BI3"/>
    <mergeCell ref="A2:A3"/>
    <mergeCell ref="O2:O3"/>
    <mergeCell ref="P2:AS2"/>
    <mergeCell ref="AT2:BH2"/>
    <mergeCell ref="D2:D3"/>
    <mergeCell ref="I2:I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Q18"/>
  <sheetViews>
    <sheetView tabSelected="1" zoomScale="90" zoomScaleNormal="90" zoomScalePageLayoutView="0" workbookViewId="0" topLeftCell="A1">
      <selection activeCell="A5" sqref="A5:AQ5"/>
    </sheetView>
  </sheetViews>
  <sheetFormatPr defaultColWidth="9.00390625" defaultRowHeight="12.75"/>
  <cols>
    <col min="1" max="1" width="4.625" style="5" customWidth="1"/>
    <col min="2" max="2" width="18.75390625" style="5" customWidth="1"/>
    <col min="3" max="3" width="22.625" style="5" customWidth="1"/>
    <col min="4" max="17" width="1.875" style="5" customWidth="1"/>
    <col min="18" max="21" width="1.875" style="39" customWidth="1"/>
    <col min="22" max="42" width="1.875" style="5" customWidth="1"/>
    <col min="43" max="43" width="13.625" style="5" customWidth="1"/>
    <col min="44" max="16384" width="9.125" style="5" customWidth="1"/>
  </cols>
  <sheetData>
    <row r="4" spans="1:43" ht="11.25">
      <c r="A4" s="56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 s="2" customFormat="1" ht="11.2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 s="2" customFormat="1" ht="11.25" customHeight="1">
      <c r="A6" s="52" t="s">
        <v>58</v>
      </c>
      <c r="B6" s="52" t="s">
        <v>50</v>
      </c>
      <c r="C6" s="52" t="s">
        <v>59</v>
      </c>
      <c r="D6" s="59">
        <v>40391</v>
      </c>
      <c r="E6" s="52"/>
      <c r="F6" s="52"/>
      <c r="G6" s="52"/>
      <c r="H6" s="52"/>
      <c r="I6" s="52"/>
      <c r="J6" s="52"/>
      <c r="K6" s="52"/>
      <c r="L6" s="52"/>
      <c r="M6" s="54">
        <v>40422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2" t="s">
        <v>57</v>
      </c>
    </row>
    <row r="7" spans="1:43" ht="16.5" customHeight="1">
      <c r="A7" s="60"/>
      <c r="B7" s="60"/>
      <c r="C7" s="60"/>
      <c r="D7" s="4">
        <v>23</v>
      </c>
      <c r="E7" s="4">
        <v>24</v>
      </c>
      <c r="F7" s="4">
        <v>25</v>
      </c>
      <c r="G7" s="4">
        <v>26</v>
      </c>
      <c r="H7" s="4">
        <v>27</v>
      </c>
      <c r="I7" s="4">
        <v>28</v>
      </c>
      <c r="J7" s="4">
        <v>29</v>
      </c>
      <c r="K7" s="4">
        <v>30</v>
      </c>
      <c r="L7" s="4">
        <v>31</v>
      </c>
      <c r="M7" s="4">
        <v>1</v>
      </c>
      <c r="N7" s="4">
        <v>2</v>
      </c>
      <c r="O7" s="4">
        <v>3</v>
      </c>
      <c r="P7" s="4">
        <v>4</v>
      </c>
      <c r="Q7" s="4">
        <v>5</v>
      </c>
      <c r="R7" s="4">
        <v>6</v>
      </c>
      <c r="S7" s="4">
        <v>7</v>
      </c>
      <c r="T7" s="4">
        <v>8</v>
      </c>
      <c r="U7" s="4">
        <v>9</v>
      </c>
      <c r="V7" s="4">
        <v>10</v>
      </c>
      <c r="W7" s="4">
        <v>11</v>
      </c>
      <c r="X7" s="4">
        <v>12</v>
      </c>
      <c r="Y7" s="4">
        <v>13</v>
      </c>
      <c r="Z7" s="4">
        <v>14</v>
      </c>
      <c r="AA7" s="4">
        <v>15</v>
      </c>
      <c r="AB7" s="4">
        <v>16</v>
      </c>
      <c r="AC7" s="4">
        <v>17</v>
      </c>
      <c r="AD7" s="4">
        <v>18</v>
      </c>
      <c r="AE7" s="4">
        <v>19</v>
      </c>
      <c r="AF7" s="4">
        <v>20</v>
      </c>
      <c r="AG7" s="4">
        <v>21</v>
      </c>
      <c r="AH7" s="4">
        <v>22</v>
      </c>
      <c r="AI7" s="4">
        <v>23</v>
      </c>
      <c r="AJ7" s="4">
        <v>24</v>
      </c>
      <c r="AK7" s="4">
        <v>25</v>
      </c>
      <c r="AL7" s="4">
        <v>26</v>
      </c>
      <c r="AM7" s="4">
        <v>27</v>
      </c>
      <c r="AN7" s="4">
        <v>28</v>
      </c>
      <c r="AO7" s="4">
        <v>29</v>
      </c>
      <c r="AP7" s="4">
        <v>30</v>
      </c>
      <c r="AQ7" s="52"/>
    </row>
    <row r="8" spans="1:43" ht="13.5" customHeight="1">
      <c r="A8" s="16">
        <v>1</v>
      </c>
      <c r="B8" s="1" t="s">
        <v>74</v>
      </c>
      <c r="C8" s="1" t="s">
        <v>1</v>
      </c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7"/>
      <c r="P8" s="47"/>
      <c r="Q8" s="47"/>
      <c r="R8" s="47"/>
      <c r="S8" s="48"/>
      <c r="T8" s="49"/>
      <c r="U8" s="47"/>
      <c r="V8" s="4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6" t="s">
        <v>66</v>
      </c>
    </row>
    <row r="9" spans="1:43" ht="13.5" customHeight="1">
      <c r="A9" s="16">
        <v>2</v>
      </c>
      <c r="B9" s="1" t="s">
        <v>74</v>
      </c>
      <c r="C9" s="1" t="s">
        <v>75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5"/>
      <c r="S9" s="45"/>
      <c r="T9" s="45"/>
      <c r="U9" s="45"/>
      <c r="V9" s="45"/>
      <c r="W9" s="45"/>
      <c r="X9" s="45"/>
      <c r="Y9" s="45"/>
      <c r="Z9" s="45"/>
      <c r="AA9" s="4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6" t="s">
        <v>64</v>
      </c>
    </row>
    <row r="10" spans="1:43" ht="13.5" customHeight="1">
      <c r="A10" s="16">
        <v>3</v>
      </c>
      <c r="B10" s="1" t="s">
        <v>74</v>
      </c>
      <c r="C10" s="1" t="s">
        <v>76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6" t="s">
        <v>66</v>
      </c>
    </row>
    <row r="11" spans="1:43" ht="13.5" customHeight="1">
      <c r="A11" s="16">
        <v>4</v>
      </c>
      <c r="B11" s="1" t="s">
        <v>77</v>
      </c>
      <c r="C11" s="1" t="s">
        <v>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6" t="s">
        <v>66</v>
      </c>
    </row>
    <row r="12" spans="1:43" ht="13.5" customHeight="1">
      <c r="A12" s="16">
        <v>5</v>
      </c>
      <c r="B12" s="1" t="s">
        <v>77</v>
      </c>
      <c r="C12" s="1" t="s">
        <v>75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6" t="s">
        <v>64</v>
      </c>
    </row>
    <row r="13" spans="1:43" ht="13.5" customHeight="1">
      <c r="A13" s="16">
        <v>6</v>
      </c>
      <c r="B13" s="1" t="s">
        <v>77</v>
      </c>
      <c r="C13" s="1" t="s">
        <v>78</v>
      </c>
      <c r="D13" s="1"/>
      <c r="E13" s="1"/>
      <c r="F13" s="1"/>
      <c r="G13" s="1"/>
      <c r="H13" s="1"/>
      <c r="I13" s="1"/>
      <c r="J13" s="1"/>
      <c r="K13" s="1"/>
      <c r="L13" s="1"/>
      <c r="M13" s="11"/>
      <c r="N13" s="1"/>
      <c r="O13" s="12"/>
      <c r="P13" s="12"/>
      <c r="Q13" s="12"/>
      <c r="R13" s="47"/>
      <c r="S13" s="48"/>
      <c r="T13" s="49"/>
      <c r="U13" s="47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"/>
      <c r="AQ13" s="16" t="s">
        <v>64</v>
      </c>
    </row>
    <row r="14" spans="1:43" ht="13.5" customHeight="1">
      <c r="A14" s="16">
        <v>7</v>
      </c>
      <c r="B14" s="1" t="s">
        <v>77</v>
      </c>
      <c r="C14" s="1" t="s">
        <v>79</v>
      </c>
      <c r="D14" s="1"/>
      <c r="E14" s="1"/>
      <c r="F14" s="1"/>
      <c r="G14" s="1"/>
      <c r="H14" s="1"/>
      <c r="I14" s="1"/>
      <c r="J14" s="1"/>
      <c r="K14" s="1"/>
      <c r="L14" s="1"/>
      <c r="M14" s="11"/>
      <c r="N14" s="1"/>
      <c r="O14" s="12"/>
      <c r="P14" s="12"/>
      <c r="Q14" s="12"/>
      <c r="R14" s="47"/>
      <c r="S14" s="48"/>
      <c r="T14" s="49"/>
      <c r="U14" s="47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1"/>
      <c r="AQ14" s="16" t="s">
        <v>66</v>
      </c>
    </row>
    <row r="15" spans="1:43" ht="13.5" customHeight="1">
      <c r="A15" s="16">
        <v>8</v>
      </c>
      <c r="B15" s="1" t="s">
        <v>80</v>
      </c>
      <c r="C15" s="1" t="s">
        <v>1</v>
      </c>
      <c r="D15" s="1"/>
      <c r="E15" s="1"/>
      <c r="F15" s="1"/>
      <c r="G15" s="1"/>
      <c r="H15" s="1"/>
      <c r="I15" s="1"/>
      <c r="J15" s="1"/>
      <c r="K15" s="1"/>
      <c r="L15" s="1"/>
      <c r="M15" s="11"/>
      <c r="N15" s="1"/>
      <c r="O15" s="12"/>
      <c r="P15" s="12"/>
      <c r="Q15" s="12"/>
      <c r="R15" s="13"/>
      <c r="S15" s="14"/>
      <c r="T15" s="15"/>
      <c r="U15" s="13"/>
      <c r="V15" s="1"/>
      <c r="W15" s="1"/>
      <c r="X15" s="1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1"/>
      <c r="AQ15" s="16" t="s">
        <v>66</v>
      </c>
    </row>
    <row r="16" spans="1:43" ht="13.5" customHeight="1">
      <c r="A16" s="16">
        <v>9</v>
      </c>
      <c r="B16" s="1" t="s">
        <v>80</v>
      </c>
      <c r="C16" s="1" t="s">
        <v>75</v>
      </c>
      <c r="D16" s="1"/>
      <c r="E16" s="1"/>
      <c r="F16" s="1"/>
      <c r="G16" s="1"/>
      <c r="H16" s="1"/>
      <c r="I16" s="1"/>
      <c r="J16" s="1"/>
      <c r="K16" s="1"/>
      <c r="L16" s="1"/>
      <c r="M16" s="11"/>
      <c r="N16" s="1"/>
      <c r="O16" s="12"/>
      <c r="P16" s="12"/>
      <c r="Q16" s="12"/>
      <c r="R16" s="47"/>
      <c r="S16" s="48"/>
      <c r="T16" s="49"/>
      <c r="U16" s="47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1"/>
      <c r="AJ16" s="1"/>
      <c r="AK16" s="1"/>
      <c r="AL16" s="1"/>
      <c r="AM16" s="1"/>
      <c r="AN16" s="1"/>
      <c r="AO16" s="1"/>
      <c r="AP16" s="1"/>
      <c r="AQ16" s="16" t="s">
        <v>64</v>
      </c>
    </row>
    <row r="17" spans="1:43" ht="13.5" customHeight="1">
      <c r="A17" s="16">
        <v>10</v>
      </c>
      <c r="B17" s="1" t="s">
        <v>80</v>
      </c>
      <c r="C17" s="1" t="s">
        <v>78</v>
      </c>
      <c r="D17" s="1"/>
      <c r="E17" s="1"/>
      <c r="F17" s="1"/>
      <c r="G17" s="1"/>
      <c r="H17" s="1"/>
      <c r="I17" s="1"/>
      <c r="J17" s="1"/>
      <c r="K17" s="45"/>
      <c r="L17" s="45"/>
      <c r="M17" s="46"/>
      <c r="N17" s="45"/>
      <c r="O17" s="47"/>
      <c r="P17" s="47"/>
      <c r="Q17" s="47"/>
      <c r="R17" s="47"/>
      <c r="S17" s="48"/>
      <c r="T17" s="49"/>
      <c r="U17" s="47"/>
      <c r="V17" s="45"/>
      <c r="W17" s="45"/>
      <c r="X17" s="45"/>
      <c r="Y17" s="45"/>
      <c r="Z17" s="45"/>
      <c r="AA17" s="45"/>
      <c r="AB17" s="45"/>
      <c r="AC17" s="45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6" t="s">
        <v>64</v>
      </c>
    </row>
    <row r="18" spans="1:43" ht="13.5" customHeight="1">
      <c r="A18" s="16">
        <v>11</v>
      </c>
      <c r="B18" s="1" t="s">
        <v>80</v>
      </c>
      <c r="C18" s="1" t="s">
        <v>79</v>
      </c>
      <c r="D18" s="1"/>
      <c r="E18" s="1"/>
      <c r="F18" s="1"/>
      <c r="G18" s="1"/>
      <c r="H18" s="1"/>
      <c r="I18" s="1"/>
      <c r="J18" s="1"/>
      <c r="K18" s="1"/>
      <c r="L18" s="1"/>
      <c r="M18" s="11"/>
      <c r="N18" s="1"/>
      <c r="O18" s="12"/>
      <c r="P18" s="12"/>
      <c r="Q18" s="12"/>
      <c r="R18" s="47"/>
      <c r="S18" s="48"/>
      <c r="T18" s="49"/>
      <c r="U18" s="47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1"/>
      <c r="AO18" s="1"/>
      <c r="AP18" s="1"/>
      <c r="AQ18" s="16" t="s">
        <v>66</v>
      </c>
    </row>
  </sheetData>
  <sheetProtection/>
  <mergeCells count="8">
    <mergeCell ref="A4:AQ4"/>
    <mergeCell ref="M6:AP6"/>
    <mergeCell ref="AQ6:AQ7"/>
    <mergeCell ref="D6:L6"/>
    <mergeCell ref="A5:AQ5"/>
    <mergeCell ref="A6:A7"/>
    <mergeCell ref="B6:B7"/>
    <mergeCell ref="C6:C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</cp:lastModifiedBy>
  <cp:lastPrinted>2010-09-17T05:10:59Z</cp:lastPrinted>
  <dcterms:created xsi:type="dcterms:W3CDTF">2009-08-31T03:39:35Z</dcterms:created>
  <dcterms:modified xsi:type="dcterms:W3CDTF">2010-09-24T04:21:38Z</dcterms:modified>
  <cp:category/>
  <cp:version/>
  <cp:contentType/>
  <cp:contentStatus/>
</cp:coreProperties>
</file>